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75" windowWidth="15570" windowHeight="10920"/>
  </bookViews>
  <sheets>
    <sheet name="Лист1" sheetId="1" r:id="rId1"/>
  </sheets>
  <definedNames>
    <definedName name="_xlnm._FilterDatabase" localSheetId="0" hidden="1">Лист1!$A$7:$G$7</definedName>
    <definedName name="_xlnm.Print_Titles" localSheetId="0">Лист1!$A:$C,Лист1!$4:$7</definedName>
    <definedName name="_xlnm.Print_Area" localSheetId="0">Лист1!$A$1:$AE$59</definedName>
  </definedNames>
  <calcPr calcId="145621"/>
</workbook>
</file>

<file path=xl/calcChain.xml><?xml version="1.0" encoding="utf-8"?>
<calcChain xmlns="http://schemas.openxmlformats.org/spreadsheetml/2006/main">
  <c r="W40" i="1" l="1"/>
  <c r="X17" i="1" l="1"/>
  <c r="V23" i="1" l="1"/>
  <c r="AE27" i="1" l="1"/>
  <c r="AE12" i="1" s="1"/>
  <c r="AD27" i="1"/>
  <c r="AC27" i="1" s="1"/>
  <c r="AB27" i="1"/>
  <c r="AB12" i="1" s="1"/>
  <c r="AA27" i="1"/>
  <c r="AA12" i="1" s="1"/>
  <c r="Z12" i="1" s="1"/>
  <c r="X27" i="1"/>
  <c r="X12" i="1" s="1"/>
  <c r="Y27" i="1"/>
  <c r="Y12" i="1" s="1"/>
  <c r="W27" i="1"/>
  <c r="W12" i="1" s="1"/>
  <c r="R27" i="1"/>
  <c r="R24" i="1" s="1"/>
  <c r="T27" i="1"/>
  <c r="T12" i="1" s="1"/>
  <c r="U27" i="1"/>
  <c r="U12" i="1" s="1"/>
  <c r="S27" i="1"/>
  <c r="S12" i="1" s="1"/>
  <c r="P27" i="1"/>
  <c r="P12" i="1" s="1"/>
  <c r="O27" i="1"/>
  <c r="N27" i="1" s="1"/>
  <c r="M27" i="1"/>
  <c r="M12" i="1" s="1"/>
  <c r="L27" i="1"/>
  <c r="L12" i="1" s="1"/>
  <c r="J27" i="1"/>
  <c r="J12" i="1" s="1"/>
  <c r="I27" i="1"/>
  <c r="I12" i="1" s="1"/>
  <c r="H12" i="1" s="1"/>
  <c r="G27" i="1"/>
  <c r="G12" i="1" s="1"/>
  <c r="F27" i="1"/>
  <c r="F12" i="1" s="1"/>
  <c r="AC47" i="1"/>
  <c r="Z47" i="1"/>
  <c r="V47" i="1"/>
  <c r="Q47" i="1"/>
  <c r="N47" i="1"/>
  <c r="K47" i="1"/>
  <c r="H47" i="1"/>
  <c r="E47" i="1"/>
  <c r="AC46" i="1"/>
  <c r="Z46" i="1"/>
  <c r="V46" i="1"/>
  <c r="Q46" i="1"/>
  <c r="N46" i="1"/>
  <c r="K46" i="1"/>
  <c r="H46" i="1"/>
  <c r="E46" i="1"/>
  <c r="H27" i="1" l="1"/>
  <c r="K12" i="1"/>
  <c r="E12" i="1"/>
  <c r="AD12" i="1"/>
  <c r="V12" i="1"/>
  <c r="AC12" i="1"/>
  <c r="V27" i="1"/>
  <c r="K27" i="1"/>
  <c r="Z27" i="1"/>
  <c r="O12" i="1"/>
  <c r="N12" i="1" s="1"/>
  <c r="R12" i="1"/>
  <c r="Q12" i="1" s="1"/>
  <c r="E27" i="1"/>
  <c r="D27" i="1" s="1"/>
  <c r="Q27" i="1"/>
  <c r="D47" i="1"/>
  <c r="D46" i="1"/>
  <c r="D12" i="1" l="1"/>
  <c r="Y56" i="1"/>
  <c r="Y49" i="1"/>
  <c r="Y48" i="1" s="1"/>
  <c r="Y26" i="1"/>
  <c r="Y25" i="1"/>
  <c r="Y24" i="1" s="1"/>
  <c r="Y19" i="1"/>
  <c r="Y18" i="1" s="1"/>
  <c r="Y14" i="1"/>
  <c r="Y9" i="1" s="1"/>
  <c r="Y10" i="1" l="1"/>
  <c r="Y11" i="1"/>
  <c r="Q21" i="1"/>
  <c r="Y8" i="1" l="1"/>
  <c r="U25" i="1"/>
  <c r="U26" i="1"/>
  <c r="U49" i="1"/>
  <c r="U48" i="1" s="1"/>
  <c r="U14" i="1"/>
  <c r="U9" i="1" s="1"/>
  <c r="U19" i="1"/>
  <c r="S19" i="1"/>
  <c r="Q20" i="1"/>
  <c r="Q22" i="1"/>
  <c r="Q23" i="1"/>
  <c r="U24" i="1" l="1"/>
  <c r="U10" i="1"/>
  <c r="U18" i="1"/>
  <c r="X49" i="1"/>
  <c r="V20" i="1"/>
  <c r="X19" i="1"/>
  <c r="X10" i="1" s="1"/>
  <c r="R56" i="1"/>
  <c r="AC58" i="1"/>
  <c r="Z58" i="1"/>
  <c r="V58" i="1"/>
  <c r="Q58" i="1"/>
  <c r="N58" i="1"/>
  <c r="K58" i="1"/>
  <c r="H58" i="1"/>
  <c r="AC59" i="1"/>
  <c r="AD57" i="1"/>
  <c r="AE57" i="1"/>
  <c r="AC55" i="1"/>
  <c r="AC54" i="1"/>
  <c r="AC53" i="1"/>
  <c r="AC52" i="1"/>
  <c r="AC51" i="1"/>
  <c r="AC50" i="1"/>
  <c r="AD49" i="1"/>
  <c r="AD48" i="1" s="1"/>
  <c r="AE49" i="1"/>
  <c r="AE48" i="1" s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D26" i="1"/>
  <c r="AC26" i="1" s="1"/>
  <c r="AD25" i="1"/>
  <c r="AD24" i="1" s="1"/>
  <c r="AC24" i="1" s="1"/>
  <c r="AE25" i="1"/>
  <c r="AE24" i="1" s="1"/>
  <c r="AC23" i="1"/>
  <c r="AC22" i="1"/>
  <c r="AC21" i="1"/>
  <c r="AC20" i="1"/>
  <c r="AD19" i="1"/>
  <c r="AE19" i="1"/>
  <c r="AC17" i="1"/>
  <c r="AC16" i="1"/>
  <c r="AE15" i="1"/>
  <c r="AC15" i="1" s="1"/>
  <c r="AD14" i="1"/>
  <c r="AD9" i="1" s="1"/>
  <c r="AE14" i="1"/>
  <c r="AD11" i="1" l="1"/>
  <c r="AD56" i="1"/>
  <c r="AC57" i="1"/>
  <c r="AC14" i="1"/>
  <c r="AC9" i="1" s="1"/>
  <c r="AD18" i="1"/>
  <c r="AD10" i="1"/>
  <c r="AD8" i="1" s="1"/>
  <c r="AE56" i="1"/>
  <c r="AE18" i="1"/>
  <c r="AE10" i="1"/>
  <c r="X18" i="1"/>
  <c r="AE13" i="1"/>
  <c r="AC13" i="1" s="1"/>
  <c r="AE11" i="1"/>
  <c r="AC49" i="1"/>
  <c r="AC48" i="1" s="1"/>
  <c r="AC25" i="1"/>
  <c r="AC19" i="1"/>
  <c r="AC18" i="1" s="1"/>
  <c r="AE9" i="1"/>
  <c r="AE8" i="1" l="1"/>
  <c r="AC8" i="1" s="1"/>
  <c r="AC56" i="1"/>
  <c r="AC10" i="1"/>
  <c r="AC11" i="1"/>
  <c r="AB19" i="1"/>
  <c r="AB18" i="1" l="1"/>
  <c r="AB10" i="1"/>
  <c r="R19" i="1"/>
  <c r="R18" i="1" l="1"/>
  <c r="R10" i="1"/>
  <c r="R8" i="1" s="1"/>
  <c r="T19" i="1"/>
  <c r="Q19" i="1" s="1"/>
  <c r="T18" i="1" l="1"/>
  <c r="T10" i="1"/>
  <c r="Z17" i="1"/>
  <c r="V17" i="1"/>
  <c r="Q17" i="1"/>
  <c r="N17" i="1"/>
  <c r="K17" i="1"/>
  <c r="H17" i="1"/>
  <c r="E17" i="1"/>
  <c r="D17" i="1" l="1"/>
  <c r="Q42" i="1"/>
  <c r="N53" i="1" l="1"/>
  <c r="W26" i="1" l="1"/>
  <c r="V26" i="1" s="1"/>
  <c r="S26" i="1"/>
  <c r="S10" i="1" s="1"/>
  <c r="Q10" i="1" s="1"/>
  <c r="Z20" i="1" l="1"/>
  <c r="Z59" i="1"/>
  <c r="AA57" i="1"/>
  <c r="AB57" i="1"/>
  <c r="Z55" i="1"/>
  <c r="Z54" i="1"/>
  <c r="Z53" i="1"/>
  <c r="Z52" i="1"/>
  <c r="Z51" i="1"/>
  <c r="Z50" i="1"/>
  <c r="AA49" i="1"/>
  <c r="AA48" i="1" s="1"/>
  <c r="AB49" i="1"/>
  <c r="AB48" i="1" s="1"/>
  <c r="Z44" i="1"/>
  <c r="Z43" i="1"/>
  <c r="Z42" i="1"/>
  <c r="Z41" i="1"/>
  <c r="Z40" i="1"/>
  <c r="Z39" i="1"/>
  <c r="Z38" i="1"/>
  <c r="Z37" i="1"/>
  <c r="Z36" i="1"/>
  <c r="Z35" i="1"/>
  <c r="Z34" i="1"/>
  <c r="Z33" i="1"/>
  <c r="Z32" i="1"/>
  <c r="Z31" i="1"/>
  <c r="Z30" i="1"/>
  <c r="Z29" i="1"/>
  <c r="Z28" i="1"/>
  <c r="AA26" i="1"/>
  <c r="Z26" i="1" s="1"/>
  <c r="AA25" i="1"/>
  <c r="AA24" i="1" s="1"/>
  <c r="AB25" i="1"/>
  <c r="AB24" i="1" s="1"/>
  <c r="Z23" i="1"/>
  <c r="Z22" i="1"/>
  <c r="Z21" i="1"/>
  <c r="AA19" i="1"/>
  <c r="Z16" i="1"/>
  <c r="AB15" i="1"/>
  <c r="AA14" i="1"/>
  <c r="AA9" i="1" s="1"/>
  <c r="AB14" i="1"/>
  <c r="Z24" i="1" l="1"/>
  <c r="AA56" i="1"/>
  <c r="Z57" i="1"/>
  <c r="AA11" i="1"/>
  <c r="AB56" i="1"/>
  <c r="AA18" i="1"/>
  <c r="AA10" i="1"/>
  <c r="Z10" i="1" s="1"/>
  <c r="AB11" i="1"/>
  <c r="Z14" i="1"/>
  <c r="Z9" i="1" s="1"/>
  <c r="Z19" i="1"/>
  <c r="AB13" i="1"/>
  <c r="Z13" i="1" s="1"/>
  <c r="Z49" i="1"/>
  <c r="Z48" i="1" s="1"/>
  <c r="Z25" i="1"/>
  <c r="AB9" i="1"/>
  <c r="Z15" i="1"/>
  <c r="P25" i="1"/>
  <c r="AB8" i="1" l="1"/>
  <c r="Z56" i="1"/>
  <c r="AA8" i="1"/>
  <c r="Z8" i="1" s="1"/>
  <c r="U56" i="1"/>
  <c r="U11" i="1"/>
  <c r="U8" i="1" s="1"/>
  <c r="Z18" i="1"/>
  <c r="Z11" i="1"/>
  <c r="P24" i="1"/>
  <c r="N45" i="1"/>
  <c r="D45" i="1" s="1"/>
  <c r="M14" i="1" l="1"/>
  <c r="M19" i="1" l="1"/>
  <c r="M10" i="1" s="1"/>
  <c r="W25" i="1" l="1"/>
  <c r="W24" i="1" s="1"/>
  <c r="X25" i="1"/>
  <c r="X24" i="1" s="1"/>
  <c r="V40" i="1"/>
  <c r="V32" i="1"/>
  <c r="V24" i="1" l="1"/>
  <c r="L26" i="1"/>
  <c r="L25" i="1"/>
  <c r="O26" i="1"/>
  <c r="O25" i="1"/>
  <c r="S25" i="1"/>
  <c r="S24" i="1" s="1"/>
  <c r="K26" i="1" l="1"/>
  <c r="N25" i="1"/>
  <c r="H43" i="1"/>
  <c r="E43" i="1"/>
  <c r="V43" i="1"/>
  <c r="Q43" i="1"/>
  <c r="N43" i="1"/>
  <c r="K43" i="1"/>
  <c r="D43" i="1" l="1"/>
  <c r="N39" i="1"/>
  <c r="T25" i="1" l="1"/>
  <c r="N44" i="1"/>
  <c r="O24" i="1"/>
  <c r="N24" i="1" s="1"/>
  <c r="M25" i="1"/>
  <c r="K25" i="1" s="1"/>
  <c r="L24" i="1"/>
  <c r="K42" i="1"/>
  <c r="N42" i="1"/>
  <c r="V42" i="1"/>
  <c r="Q25" i="1" l="1"/>
  <c r="T24" i="1"/>
  <c r="Q24" i="1" s="1"/>
  <c r="D42" i="1"/>
  <c r="J14" i="1"/>
  <c r="H16" i="1"/>
  <c r="H15" i="1" s="1"/>
  <c r="J15" i="1"/>
  <c r="I26" i="1" l="1"/>
  <c r="I25" i="1"/>
  <c r="I24" i="1" l="1"/>
  <c r="H26" i="1"/>
  <c r="Q26" i="1"/>
  <c r="N26" i="1"/>
  <c r="E26" i="1"/>
  <c r="D26" i="1" l="1"/>
  <c r="V36" i="1"/>
  <c r="Q36" i="1"/>
  <c r="N36" i="1"/>
  <c r="V39" i="1"/>
  <c r="Q39" i="1"/>
  <c r="K39" i="1"/>
  <c r="E39" i="1"/>
  <c r="H39" i="1"/>
  <c r="E36" i="1"/>
  <c r="H36" i="1"/>
  <c r="K36" i="1"/>
  <c r="V34" i="1"/>
  <c r="Q34" i="1"/>
  <c r="N34" i="1"/>
  <c r="K34" i="1"/>
  <c r="H34" i="1"/>
  <c r="E34" i="1"/>
  <c r="D34" i="1" l="1"/>
  <c r="D36" i="1"/>
  <c r="D39" i="1"/>
  <c r="J25" i="1"/>
  <c r="V28" i="1"/>
  <c r="Q28" i="1"/>
  <c r="N28" i="1"/>
  <c r="K28" i="1"/>
  <c r="E28" i="1"/>
  <c r="H28" i="1" l="1"/>
  <c r="D28" i="1" s="1"/>
  <c r="X14" i="1" l="1"/>
  <c r="T14" i="1"/>
  <c r="P14" i="1"/>
  <c r="X15" i="1"/>
  <c r="T15" i="1"/>
  <c r="P15" i="1"/>
  <c r="G25" i="1" l="1"/>
  <c r="G24" i="1" s="1"/>
  <c r="B56" i="1" l="1"/>
  <c r="K32" i="1" l="1"/>
  <c r="X9" i="1" l="1"/>
  <c r="T9" i="1"/>
  <c r="P9" i="1"/>
  <c r="M24" i="1"/>
  <c r="J24" i="1"/>
  <c r="F25" i="1"/>
  <c r="V44" i="1"/>
  <c r="Q44" i="1"/>
  <c r="K44" i="1"/>
  <c r="H44" i="1"/>
  <c r="E44" i="1"/>
  <c r="V41" i="1"/>
  <c r="Q41" i="1"/>
  <c r="N41" i="1"/>
  <c r="K41" i="1"/>
  <c r="H41" i="1"/>
  <c r="E41" i="1"/>
  <c r="Q40" i="1"/>
  <c r="N40" i="1"/>
  <c r="K40" i="1"/>
  <c r="H40" i="1"/>
  <c r="E40" i="1"/>
  <c r="V38" i="1"/>
  <c r="Q38" i="1"/>
  <c r="N38" i="1"/>
  <c r="K38" i="1"/>
  <c r="H38" i="1"/>
  <c r="E38" i="1"/>
  <c r="V37" i="1"/>
  <c r="Q37" i="1"/>
  <c r="N37" i="1"/>
  <c r="K37" i="1"/>
  <c r="H37" i="1"/>
  <c r="E37" i="1"/>
  <c r="V35" i="1"/>
  <c r="Q35" i="1"/>
  <c r="N35" i="1"/>
  <c r="K35" i="1"/>
  <c r="H35" i="1"/>
  <c r="E35" i="1"/>
  <c r="E33" i="1"/>
  <c r="H33" i="1"/>
  <c r="K33" i="1"/>
  <c r="N33" i="1"/>
  <c r="Q33" i="1"/>
  <c r="V33" i="1"/>
  <c r="D35" i="1" l="1"/>
  <c r="D38" i="1"/>
  <c r="D41" i="1"/>
  <c r="D44" i="1"/>
  <c r="D37" i="1"/>
  <c r="D40" i="1"/>
  <c r="D33" i="1"/>
  <c r="F24" i="1"/>
  <c r="Q32" i="1"/>
  <c r="N32" i="1"/>
  <c r="H32" i="1"/>
  <c r="E32" i="1"/>
  <c r="D32" i="1" l="1"/>
  <c r="V31" i="1"/>
  <c r="Q31" i="1"/>
  <c r="N31" i="1"/>
  <c r="K31" i="1"/>
  <c r="H31" i="1"/>
  <c r="E31" i="1"/>
  <c r="V30" i="1"/>
  <c r="Q30" i="1"/>
  <c r="N30" i="1"/>
  <c r="K30" i="1"/>
  <c r="H30" i="1"/>
  <c r="E30" i="1"/>
  <c r="V29" i="1"/>
  <c r="Q29" i="1"/>
  <c r="N29" i="1"/>
  <c r="K29" i="1"/>
  <c r="H29" i="1"/>
  <c r="E29" i="1"/>
  <c r="W49" i="1"/>
  <c r="S49" i="1"/>
  <c r="T49" i="1"/>
  <c r="O49" i="1"/>
  <c r="P49" i="1"/>
  <c r="L49" i="1"/>
  <c r="L48" i="1" s="1"/>
  <c r="M49" i="1"/>
  <c r="M48" i="1" s="1"/>
  <c r="I49" i="1"/>
  <c r="I48" i="1" s="1"/>
  <c r="J49" i="1"/>
  <c r="F49" i="1"/>
  <c r="F48" i="1" s="1"/>
  <c r="G49" i="1"/>
  <c r="G48" i="1" s="1"/>
  <c r="V50" i="1"/>
  <c r="Q50" i="1"/>
  <c r="N50" i="1"/>
  <c r="K50" i="1"/>
  <c r="H50" i="1"/>
  <c r="E50" i="1"/>
  <c r="V55" i="1"/>
  <c r="Q55" i="1"/>
  <c r="N55" i="1"/>
  <c r="K55" i="1"/>
  <c r="H55" i="1"/>
  <c r="E55" i="1"/>
  <c r="D29" i="1" l="1"/>
  <c r="D31" i="1"/>
  <c r="D50" i="1"/>
  <c r="D30" i="1"/>
  <c r="D55" i="1"/>
  <c r="V25" i="1"/>
  <c r="H25" i="1"/>
  <c r="H24" i="1" s="1"/>
  <c r="K24" i="1"/>
  <c r="J48" i="1"/>
  <c r="O48" i="1"/>
  <c r="X48" i="1"/>
  <c r="T48" i="1"/>
  <c r="W48" i="1"/>
  <c r="P48" i="1"/>
  <c r="S48" i="1"/>
  <c r="E25" i="1"/>
  <c r="V54" i="1"/>
  <c r="Q54" i="1"/>
  <c r="N54" i="1"/>
  <c r="K54" i="1"/>
  <c r="H54" i="1"/>
  <c r="E54" i="1"/>
  <c r="V53" i="1"/>
  <c r="H53" i="1"/>
  <c r="E53" i="1"/>
  <c r="E52" i="1"/>
  <c r="H52" i="1"/>
  <c r="K52" i="1"/>
  <c r="N52" i="1"/>
  <c r="Q52" i="1"/>
  <c r="V52" i="1"/>
  <c r="E51" i="1"/>
  <c r="H51" i="1"/>
  <c r="K51" i="1"/>
  <c r="N51" i="1"/>
  <c r="Q51" i="1"/>
  <c r="V51" i="1"/>
  <c r="W57" i="1"/>
  <c r="X57" i="1"/>
  <c r="E59" i="1"/>
  <c r="H59" i="1"/>
  <c r="K59" i="1"/>
  <c r="N59" i="1"/>
  <c r="Q59" i="1"/>
  <c r="V59" i="1"/>
  <c r="W19" i="1"/>
  <c r="O19" i="1"/>
  <c r="O10" i="1" s="1"/>
  <c r="P19" i="1"/>
  <c r="P10" i="1" s="1"/>
  <c r="L19" i="1"/>
  <c r="L10" i="1" s="1"/>
  <c r="I19" i="1"/>
  <c r="I10" i="1" s="1"/>
  <c r="J19" i="1"/>
  <c r="J10" i="1" s="1"/>
  <c r="F19" i="1"/>
  <c r="F10" i="1" s="1"/>
  <c r="G19" i="1"/>
  <c r="G10" i="1" s="1"/>
  <c r="N20" i="1"/>
  <c r="K20" i="1"/>
  <c r="H20" i="1"/>
  <c r="E20" i="1"/>
  <c r="V21" i="1"/>
  <c r="N21" i="1"/>
  <c r="K21" i="1"/>
  <c r="H21" i="1"/>
  <c r="E21" i="1"/>
  <c r="V22" i="1"/>
  <c r="N22" i="1"/>
  <c r="K22" i="1"/>
  <c r="H22" i="1"/>
  <c r="E22" i="1"/>
  <c r="E23" i="1"/>
  <c r="H23" i="1"/>
  <c r="K23" i="1"/>
  <c r="N23" i="1"/>
  <c r="N16" i="1"/>
  <c r="N15" i="1"/>
  <c r="V16" i="1"/>
  <c r="Q16" i="1"/>
  <c r="V15" i="1"/>
  <c r="Q15" i="1"/>
  <c r="W14" i="1"/>
  <c r="W9" i="1" s="1"/>
  <c r="S14" i="1"/>
  <c r="S9" i="1" s="1"/>
  <c r="X13" i="1"/>
  <c r="V13" i="1" s="1"/>
  <c r="T13" i="1"/>
  <c r="Q13" i="1" s="1"/>
  <c r="P13" i="1"/>
  <c r="N13" i="1" s="1"/>
  <c r="O14" i="1"/>
  <c r="L14" i="1"/>
  <c r="L9" i="1" s="1"/>
  <c r="M9" i="1"/>
  <c r="I14" i="1"/>
  <c r="I9" i="1" s="1"/>
  <c r="J9" i="1"/>
  <c r="F14" i="1"/>
  <c r="F9" i="1" s="1"/>
  <c r="G14" i="1"/>
  <c r="G9" i="1" s="1"/>
  <c r="L15" i="1"/>
  <c r="M15" i="1"/>
  <c r="I15" i="1"/>
  <c r="F15" i="1"/>
  <c r="G15" i="1"/>
  <c r="H14" i="1"/>
  <c r="H13" i="1" s="1"/>
  <c r="E14" i="1"/>
  <c r="E9" i="1" s="1"/>
  <c r="K16" i="1"/>
  <c r="K15" i="1" s="1"/>
  <c r="E16" i="1"/>
  <c r="Q9" i="1" l="1"/>
  <c r="V9" i="1"/>
  <c r="W10" i="1"/>
  <c r="V10" i="1" s="1"/>
  <c r="V19" i="1"/>
  <c r="D16" i="1"/>
  <c r="W56" i="1"/>
  <c r="V57" i="1"/>
  <c r="D20" i="1"/>
  <c r="D54" i="1"/>
  <c r="D22" i="1"/>
  <c r="D59" i="1"/>
  <c r="D51" i="1"/>
  <c r="D53" i="1"/>
  <c r="W11" i="1"/>
  <c r="D21" i="1"/>
  <c r="X56" i="1"/>
  <c r="X11" i="1"/>
  <c r="X8" i="1" s="1"/>
  <c r="D52" i="1"/>
  <c r="D23" i="1"/>
  <c r="D25" i="1"/>
  <c r="E58" i="1"/>
  <c r="D58" i="1" s="1"/>
  <c r="N49" i="1"/>
  <c r="K14" i="1"/>
  <c r="K9" i="1" s="1"/>
  <c r="E24" i="1"/>
  <c r="Q49" i="1"/>
  <c r="Q48" i="1" s="1"/>
  <c r="H9" i="1"/>
  <c r="T57" i="1"/>
  <c r="H49" i="1"/>
  <c r="H48" i="1" s="1"/>
  <c r="V49" i="1"/>
  <c r="K49" i="1"/>
  <c r="K48" i="1" s="1"/>
  <c r="Q14" i="1"/>
  <c r="V14" i="1"/>
  <c r="S57" i="1"/>
  <c r="G18" i="1"/>
  <c r="I18" i="1"/>
  <c r="P18" i="1"/>
  <c r="N10" i="1"/>
  <c r="S18" i="1"/>
  <c r="F18" i="1"/>
  <c r="O18" i="1"/>
  <c r="N14" i="1"/>
  <c r="N9" i="1" s="1"/>
  <c r="O9" i="1"/>
  <c r="J18" i="1"/>
  <c r="L18" i="1"/>
  <c r="W18" i="1"/>
  <c r="E49" i="1"/>
  <c r="E48" i="1" s="1"/>
  <c r="M18" i="1"/>
  <c r="K10" i="1"/>
  <c r="G13" i="1"/>
  <c r="F13" i="1"/>
  <c r="J13" i="1"/>
  <c r="I13" i="1"/>
  <c r="M13" i="1"/>
  <c r="L13" i="1"/>
  <c r="E19" i="1"/>
  <c r="H19" i="1"/>
  <c r="K19" i="1"/>
  <c r="N19" i="1"/>
  <c r="E15" i="1"/>
  <c r="D15" i="1" s="1"/>
  <c r="W8" i="1" l="1"/>
  <c r="V8" i="1" s="1"/>
  <c r="V56" i="1"/>
  <c r="V18" i="1"/>
  <c r="D19" i="1"/>
  <c r="D18" i="1" s="1"/>
  <c r="D14" i="1"/>
  <c r="S11" i="1"/>
  <c r="S8" i="1" s="1"/>
  <c r="S56" i="1"/>
  <c r="T11" i="1"/>
  <c r="T8" i="1" s="1"/>
  <c r="T56" i="1"/>
  <c r="Q57" i="1"/>
  <c r="D24" i="1"/>
  <c r="D9" i="1"/>
  <c r="Q18" i="1"/>
  <c r="V48" i="1"/>
  <c r="D49" i="1"/>
  <c r="K13" i="1"/>
  <c r="N48" i="1"/>
  <c r="P57" i="1"/>
  <c r="H10" i="1"/>
  <c r="O57" i="1"/>
  <c r="E18" i="1"/>
  <c r="E10" i="1"/>
  <c r="E13" i="1"/>
  <c r="N18" i="1"/>
  <c r="H18" i="1"/>
  <c r="K18" i="1"/>
  <c r="Q8" i="1" l="1"/>
  <c r="D13" i="1"/>
  <c r="N57" i="1"/>
  <c r="Q56" i="1"/>
  <c r="Q11" i="1"/>
  <c r="P56" i="1"/>
  <c r="P11" i="1"/>
  <c r="P8" i="1" s="1"/>
  <c r="O56" i="1"/>
  <c r="O11" i="1"/>
  <c r="O8" i="1" s="1"/>
  <c r="D10" i="1"/>
  <c r="D48" i="1"/>
  <c r="M57" i="1"/>
  <c r="L57" i="1"/>
  <c r="K57" i="1" l="1"/>
  <c r="N8" i="1"/>
  <c r="N56" i="1"/>
  <c r="L56" i="1"/>
  <c r="L11" i="1"/>
  <c r="L8" i="1" s="1"/>
  <c r="M56" i="1"/>
  <c r="M11" i="1"/>
  <c r="M8" i="1" s="1"/>
  <c r="J57" i="1"/>
  <c r="G57" i="1" s="1"/>
  <c r="I57" i="1"/>
  <c r="H57" i="1" s="1"/>
  <c r="K8" i="1" l="1"/>
  <c r="K56" i="1"/>
  <c r="I56" i="1"/>
  <c r="I11" i="1"/>
  <c r="I8" i="1" s="1"/>
  <c r="G56" i="1"/>
  <c r="G11" i="1"/>
  <c r="G8" i="1" s="1"/>
  <c r="J56" i="1"/>
  <c r="J11" i="1"/>
  <c r="J8" i="1" s="1"/>
  <c r="F57" i="1"/>
  <c r="E57" i="1" s="1"/>
  <c r="H8" i="1" l="1"/>
  <c r="D57" i="1"/>
  <c r="F56" i="1"/>
  <c r="F11" i="1"/>
  <c r="F8" i="1" s="1"/>
  <c r="E8" i="1" s="1"/>
  <c r="D8" i="1" s="1"/>
  <c r="H56" i="1"/>
  <c r="E56" i="1" s="1"/>
  <c r="D56" i="1" s="1"/>
  <c r="V11" i="1" l="1"/>
  <c r="N11" i="1" l="1"/>
  <c r="K11" i="1" l="1"/>
  <c r="H11" i="1"/>
  <c r="E11" i="1" l="1"/>
  <c r="D11" i="1" s="1"/>
</calcChain>
</file>

<file path=xl/sharedStrings.xml><?xml version="1.0" encoding="utf-8"?>
<sst xmlns="http://schemas.openxmlformats.org/spreadsheetml/2006/main" count="171" uniqueCount="78">
  <si>
    <t xml:space="preserve">Объемы финансирования по годам и источникам,  (тыс. рублей) </t>
  </si>
  <si>
    <t>Всего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</si>
  <si>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</si>
  <si>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</si>
  <si>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</si>
  <si>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</si>
  <si>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Подпрограмма 4 "Электронный муниципалитет" в т.ч.по основным мероприятиям:</t>
  </si>
  <si>
    <t>Управление финансов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</si>
  <si>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</si>
  <si>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</si>
  <si>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</si>
  <si>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</si>
  <si>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</si>
  <si>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</si>
  <si>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</si>
  <si>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</si>
  <si>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</si>
  <si>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</si>
  <si>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</si>
  <si>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</si>
  <si>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</si>
  <si>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</si>
  <si>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</si>
  <si>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</si>
  <si>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</si>
  <si>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</si>
  <si>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</si>
  <si>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</si>
  <si>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</si>
  <si>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</si>
  <si>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</si>
  <si>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</si>
  <si>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</si>
  <si>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Всего, в т.ч. по бюджетополучателям:   </t>
  </si>
  <si>
    <t>2020 год</t>
  </si>
  <si>
    <t>Основное мероприятие 1.1.5.
Обслуживание муниципального долга</t>
  </si>
  <si>
    <t>2021 год</t>
  </si>
  <si>
    <t>Основное мероприятие 4.5.3. 
Обеспечение защиты конфиденциальной информации в информационных системах</t>
  </si>
  <si>
    <t>Основное мероприятие 4.5.4. 
Обеспечение информационной безопасности в КСПД</t>
  </si>
  <si>
    <t>Основное мероприятие 3.8.1. Обеспечение деятельности (оказания услуг) муниципальных учреждений (организаций)</t>
  </si>
  <si>
    <t>МАУ "Печорское время"</t>
  </si>
  <si>
    <t>Директор МАУ "Печорское время"</t>
  </si>
  <si>
    <t>2023 год</t>
  </si>
  <si>
    <t>2024 год</t>
  </si>
  <si>
    <t>2025 год</t>
  </si>
  <si>
    <t>2022 год</t>
  </si>
  <si>
    <t>Основное мероприятие 4.4.5.
Автоматизация и модернизация рабочих мест специалистов  администрации, осуществляющих работу с государственными и муниципальными информационными системами</t>
  </si>
  <si>
    <t xml:space="preserve">Подпрограмма 1 "Управление муниципальными финансами и муниципальным долгом",  в т. ч. по основным мероприятиям:  </t>
  </si>
  <si>
    <t xml:space="preserve">Подпрограмма 2 "Управление муниципальным имуществом" , в т.ч. по  основным  мероприятиям:  </t>
  </si>
  <si>
    <t>Подпрограмма 3  «Муниципальное управление",  в т.ч. по основным мероприятиям</t>
  </si>
  <si>
    <t>Подпрограмма 5 "Противодействие коррупции"</t>
  </si>
  <si>
    <t>Основное мероприятие 3.7.3.    
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</si>
  <si>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3.7.5. Осуществление государственных полномочий Республики Коми, предусмотренных  пунктами 7-8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</si>
  <si>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Основное мероприятие 3.7.4.                                                                                     Осуществление государственных полномочий Республики Коми, предусмотренных пунктами 9 - 10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</si>
  <si>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Ресурсное обеспечение муниципальной программы МО МР "Развитие системы муниципального управления"</t>
  </si>
  <si>
    <t>Муниципальная программа  МО МР "Печора" "Развитие системы муниципального управления"</t>
  </si>
  <si>
    <t>Основное мероприятие 4.5.6. 
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</si>
  <si>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Основное мероприятие 3.1.2. Организация мероприятий по профессиональной подготоке кадров в системе муниципального управления</t>
  </si>
  <si>
    <t>Основное мероприятие 3.7.7.  Осуществление государственных полномочий Республики Коми, предусмотренных пунктом 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</si>
  <si>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>Сектор по работе с информационными технологиями отдела информационно-аналитической работы и контроля администрации МР "Печора"</t>
  </si>
  <si>
    <t>Основное мероприятие 3.8.0.  Осуществление государственных полномочий Республики Коми, предусмотренных пунктом 13 статьи 1, пунктом 14 статьи 1 закона Республики Коми " О наделении органов местного самоуправления в Республике Коми отдельным государственными полномочиями Республики Коми"</t>
  </si>
  <si>
    <t xml:space="preserve">Комитет по управлению муниципальной собственностью МР "Печора" </t>
  </si>
  <si>
    <t>Основное мероприятие 3.7.2.                                                                                                                        Обеспечение деятельности (оказание услуг) подведомственных казенных учреждений</t>
  </si>
  <si>
    <t xml:space="preserve"> </t>
  </si>
  <si>
    <t>Основное мероприятие 3.8.2. Создание условий для функционирования условий муниципальных учреждений (организаций)</t>
  </si>
  <si>
    <t>2026 год</t>
  </si>
  <si>
    <t>федеральный     бюджет</t>
  </si>
  <si>
    <t>2027 год</t>
  </si>
  <si>
    <t xml:space="preserve">Всего, в т.ч.по бюджетополучателям:   </t>
  </si>
  <si>
    <t>Основное мероприятие 3.7.8.
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 отлову и содержанию животных без владельцев</t>
  </si>
  <si>
    <t>Бюджет МО ГП "Печора"</t>
  </si>
  <si>
    <t>Основное мероприятие 4.1.2.
Развитие и поддержка актуального состояния портала администрации МО и сайтов муниципальных учреждений (8-ФЗ, 83-ФЗ и пр.)</t>
  </si>
  <si>
    <t>Основное мероприятие 3.9.1.
Целевое обучение по программам среднего профессионального образования, в том числе оказание мер социальной поддержки</t>
  </si>
  <si>
    <t>Основное мероприятие 3.9.2. 
Целевое обучение по программам высшего образования, в том числе оказание мер социальной поддержки</t>
  </si>
  <si>
    <t>Начальник управления образования МР "Печора"</t>
  </si>
  <si>
    <t>Управление образования МР "Печора"</t>
  </si>
  <si>
    <t>Управление образования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</si>
  <si>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 постановление администрации МР «Печора»   
от 31 декабря 2019 г. №  1678   
 "Приложение 2
к муниципальной программе МО МР "Печора"
"Развитие системы муниципального управления"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</si>
</sst>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3" fillId="0" borderId="0" xfId="0" applyFont="1"/>
    <xf numFmtId="0" fontId="3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164" fontId="3" fillId="0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" fillId="3" borderId="0" xfId="0" applyFont="1" applyFill="1"/>
    <xf numFmtId="0" fontId="2" fillId="0" borderId="7" xfId="0" applyFont="1" applyFill="1" applyBorder="1"/>
    <xf numFmtId="0" fontId="3" fillId="0" borderId="7" xfId="0" applyFont="1" applyFill="1" applyBorder="1"/>
    <xf numFmtId="164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top"/>
    </xf>
    <xf numFmtId="164" fontId="2" fillId="0" borderId="0" xfId="0" applyNumberFormat="1" applyFont="1" applyFill="1" applyAlignment="1">
      <alignment horizontal="center"/>
    </xf>
    <xf numFmtId="164" fontId="3" fillId="0" borderId="0" xfId="0" applyNumberFormat="1" applyFont="1" applyFill="1"/>
    <xf numFmtId="164" fontId="3" fillId="0" borderId="0" xfId="0" applyNumberFormat="1" applyFont="1" applyFill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textRotation="90" wrapText="1"/>
    </xf>
    <xf numFmtId="0" fontId="3" fillId="0" borderId="6" xfId="0" applyFont="1" applyFill="1" applyBorder="1" applyAlignment="1">
      <alignment horizontal="center" vertical="center" textRotation="90" wrapText="1"/>
    </xf>
    <xf numFmtId="164" fontId="3" fillId="0" borderId="6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3" borderId="0" xfId="0" applyFont="1" applyFill="1" applyAlignment="1">
      <alignment horizontal="left" vertical="top"/>
    </xf>
    <xf numFmtId="0" fontId="3" fillId="3" borderId="0" xfId="0" applyFont="1" applyFill="1"/>
    <xf numFmtId="0" fontId="2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2"/>
  <sheetViews>
    <sheetView tabSelected="1" view="pageBreakPreview" zoomScale="80" zoomScaleNormal="60" zoomScaleSheetLayoutView="8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X32" sqref="X32"/>
    </sheetView>
  </sheetViews>
  <sheetFormatPr defaultColWidth="9.140625" defaultRowHeight="12.75" x14ac:dyDescent="0.2"/>
  <cols>
    <col min="1" max="1" width="47.7109375" style="1" customWidth="1"/>
    <col min="2" max="2" width="23.5703125" style="2" customWidth="1"/>
    <col min="3" max="3" width="22.5703125" style="2" customWidth="1"/>
    <col min="4" max="4" width="12.140625" style="4" bestFit="1" customWidth="1"/>
    <col min="5" max="5" width="11.5703125" style="3" bestFit="1" customWidth="1"/>
    <col min="6" max="6" width="9.7109375" style="3" hidden="1" customWidth="1"/>
    <col min="7" max="7" width="11.5703125" style="4" hidden="1" customWidth="1"/>
    <col min="8" max="8" width="9.85546875" style="6" bestFit="1" customWidth="1"/>
    <col min="9" max="9" width="9.85546875" style="6" hidden="1" customWidth="1"/>
    <col min="10" max="10" width="9.85546875" style="7" hidden="1" customWidth="1"/>
    <col min="11" max="11" width="9.85546875" style="4" bestFit="1" customWidth="1"/>
    <col min="12" max="12" width="9.85546875" style="4" hidden="1" customWidth="1"/>
    <col min="13" max="13" width="10" style="4" hidden="1" customWidth="1"/>
    <col min="14" max="14" width="9.85546875" style="4" bestFit="1" customWidth="1"/>
    <col min="15" max="15" width="9.85546875" style="4" hidden="1" customWidth="1"/>
    <col min="16" max="16" width="10.42578125" style="4" hidden="1" customWidth="1"/>
    <col min="17" max="17" width="9.85546875" style="4" bestFit="1" customWidth="1"/>
    <col min="18" max="19" width="9.85546875" style="4" customWidth="1"/>
    <col min="20" max="20" width="9.85546875" style="4" bestFit="1" customWidth="1"/>
    <col min="21" max="21" width="7.7109375" style="4" customWidth="1"/>
    <col min="22" max="22" width="9.85546875" style="4" bestFit="1" customWidth="1"/>
    <col min="23" max="23" width="9.85546875" style="4" customWidth="1"/>
    <col min="24" max="24" width="9.85546875" style="4" bestFit="1" customWidth="1"/>
    <col min="25" max="25" width="7.7109375" style="4" customWidth="1"/>
    <col min="26" max="26" width="9.85546875" style="4" bestFit="1" customWidth="1"/>
    <col min="27" max="27" width="9.85546875" style="4" customWidth="1"/>
    <col min="28" max="28" width="9.85546875" style="4" bestFit="1" customWidth="1"/>
    <col min="29" max="29" width="9.85546875" style="5" bestFit="1" customWidth="1"/>
    <col min="30" max="30" width="9.85546875" style="5" customWidth="1"/>
    <col min="31" max="31" width="9.85546875" style="5" bestFit="1" customWidth="1"/>
    <col min="32" max="36" width="9.140625" style="5"/>
    <col min="37" max="16384" width="9.140625" style="2"/>
  </cols>
  <sheetData>
    <row r="1" spans="1:36" ht="133.5" customHeight="1" x14ac:dyDescent="0.2">
      <c r="J1" s="39"/>
      <c r="K1" s="39"/>
      <c r="L1" s="39"/>
      <c r="M1" s="39"/>
      <c r="N1" s="39"/>
      <c r="O1" s="39"/>
      <c r="P1" s="39"/>
      <c r="Q1" s="56"/>
      <c r="R1" s="56"/>
      <c r="S1" s="56"/>
      <c r="T1" s="56"/>
      <c r="U1" s="56"/>
      <c r="V1" s="73" t="s">
        <v>77</v>
      </c>
      <c r="W1" s="73"/>
      <c r="X1" s="73"/>
      <c r="Y1" s="73"/>
      <c r="Z1" s="73"/>
      <c r="AA1" s="73"/>
      <c r="AB1" s="73"/>
      <c r="AC1" s="73"/>
      <c r="AD1" s="73"/>
      <c r="AE1" s="73"/>
    </row>
    <row r="2" spans="1:36" ht="24" customHeight="1" x14ac:dyDescent="0.2">
      <c r="D2" s="37"/>
      <c r="E2" s="9"/>
      <c r="F2" s="9"/>
      <c r="G2" s="9"/>
      <c r="H2" s="9"/>
      <c r="I2" s="9"/>
      <c r="J2" s="9"/>
      <c r="K2" s="9"/>
      <c r="L2" s="9"/>
      <c r="N2" s="9" t="s">
        <v>63</v>
      </c>
      <c r="O2" s="9"/>
      <c r="Q2" s="9"/>
      <c r="R2" s="9"/>
      <c r="S2" s="9"/>
      <c r="V2" s="9"/>
      <c r="W2" s="9"/>
      <c r="Z2" s="9"/>
      <c r="AA2" s="9"/>
    </row>
    <row r="3" spans="1:36" ht="24.75" customHeight="1" x14ac:dyDescent="0.2">
      <c r="A3" s="92" t="s">
        <v>54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</row>
    <row r="4" spans="1:36" ht="28.5" customHeight="1" x14ac:dyDescent="0.2">
      <c r="A4" s="78" t="s">
        <v>10</v>
      </c>
      <c r="B4" s="78" t="s">
        <v>12</v>
      </c>
      <c r="C4" s="93" t="s">
        <v>13</v>
      </c>
      <c r="D4" s="81" t="s">
        <v>0</v>
      </c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</row>
    <row r="5" spans="1:36" ht="15.75" customHeight="1" x14ac:dyDescent="0.2">
      <c r="A5" s="79"/>
      <c r="B5" s="79"/>
      <c r="C5" s="93"/>
      <c r="D5" s="94" t="s">
        <v>1</v>
      </c>
      <c r="E5" s="77" t="s">
        <v>34</v>
      </c>
      <c r="F5" s="77"/>
      <c r="G5" s="77"/>
      <c r="H5" s="77" t="s">
        <v>36</v>
      </c>
      <c r="I5" s="77"/>
      <c r="J5" s="77"/>
      <c r="K5" s="77" t="s">
        <v>45</v>
      </c>
      <c r="L5" s="77"/>
      <c r="M5" s="77"/>
      <c r="N5" s="77" t="s">
        <v>42</v>
      </c>
      <c r="O5" s="77"/>
      <c r="P5" s="77"/>
      <c r="Q5" s="85" t="s">
        <v>43</v>
      </c>
      <c r="R5" s="86"/>
      <c r="S5" s="86"/>
      <c r="T5" s="86"/>
      <c r="U5" s="87"/>
      <c r="V5" s="85" t="s">
        <v>44</v>
      </c>
      <c r="W5" s="86"/>
      <c r="X5" s="86"/>
      <c r="Y5" s="87"/>
      <c r="Z5" s="77" t="s">
        <v>65</v>
      </c>
      <c r="AA5" s="77"/>
      <c r="AB5" s="77"/>
      <c r="AC5" s="83" t="s">
        <v>67</v>
      </c>
      <c r="AD5" s="84"/>
      <c r="AE5" s="84"/>
    </row>
    <row r="6" spans="1:36" ht="102" customHeight="1" x14ac:dyDescent="0.2">
      <c r="A6" s="80"/>
      <c r="B6" s="80"/>
      <c r="C6" s="93"/>
      <c r="D6" s="94"/>
      <c r="E6" s="10" t="s">
        <v>2</v>
      </c>
      <c r="F6" s="11" t="s">
        <v>15</v>
      </c>
      <c r="G6" s="11" t="s">
        <v>14</v>
      </c>
      <c r="H6" s="10" t="s">
        <v>2</v>
      </c>
      <c r="I6" s="11" t="s">
        <v>15</v>
      </c>
      <c r="J6" s="11" t="s">
        <v>14</v>
      </c>
      <c r="K6" s="10" t="s">
        <v>2</v>
      </c>
      <c r="L6" s="11" t="s">
        <v>15</v>
      </c>
      <c r="M6" s="11" t="s">
        <v>14</v>
      </c>
      <c r="N6" s="10" t="s">
        <v>2</v>
      </c>
      <c r="O6" s="11" t="s">
        <v>15</v>
      </c>
      <c r="P6" s="11" t="s">
        <v>14</v>
      </c>
      <c r="Q6" s="55" t="s">
        <v>2</v>
      </c>
      <c r="R6" s="41" t="s">
        <v>66</v>
      </c>
      <c r="S6" s="11" t="s">
        <v>15</v>
      </c>
      <c r="T6" s="11" t="s">
        <v>14</v>
      </c>
      <c r="U6" s="11" t="s">
        <v>70</v>
      </c>
      <c r="V6" s="55" t="s">
        <v>2</v>
      </c>
      <c r="W6" s="11" t="s">
        <v>15</v>
      </c>
      <c r="X6" s="11" t="s">
        <v>14</v>
      </c>
      <c r="Y6" s="11" t="s">
        <v>70</v>
      </c>
      <c r="Z6" s="55" t="s">
        <v>2</v>
      </c>
      <c r="AA6" s="42" t="s">
        <v>15</v>
      </c>
      <c r="AB6" s="11" t="s">
        <v>14</v>
      </c>
      <c r="AC6" s="55" t="s">
        <v>2</v>
      </c>
      <c r="AD6" s="42" t="s">
        <v>15</v>
      </c>
      <c r="AE6" s="11" t="s">
        <v>14</v>
      </c>
    </row>
    <row r="7" spans="1:36" x14ac:dyDescent="0.2">
      <c r="A7" s="40">
        <v>1</v>
      </c>
      <c r="B7" s="12">
        <v>2</v>
      </c>
      <c r="C7" s="12">
        <v>3</v>
      </c>
      <c r="D7" s="40">
        <v>4</v>
      </c>
      <c r="E7" s="59">
        <v>5</v>
      </c>
      <c r="F7" s="59">
        <v>6</v>
      </c>
      <c r="G7" s="40">
        <v>7</v>
      </c>
      <c r="H7" s="59">
        <v>8</v>
      </c>
      <c r="I7" s="59">
        <v>9</v>
      </c>
      <c r="J7" s="40">
        <v>10</v>
      </c>
      <c r="K7" s="59">
        <v>11</v>
      </c>
      <c r="L7" s="59">
        <v>12</v>
      </c>
      <c r="M7" s="40">
        <v>13</v>
      </c>
      <c r="N7" s="59">
        <v>14</v>
      </c>
      <c r="O7" s="59">
        <v>15</v>
      </c>
      <c r="P7" s="40">
        <v>16</v>
      </c>
      <c r="Q7" s="59">
        <v>17</v>
      </c>
      <c r="R7" s="59">
        <v>18</v>
      </c>
      <c r="S7" s="40">
        <v>19</v>
      </c>
      <c r="T7" s="59">
        <v>20</v>
      </c>
      <c r="U7" s="59">
        <v>21</v>
      </c>
      <c r="V7" s="40">
        <v>22</v>
      </c>
      <c r="W7" s="59">
        <v>23</v>
      </c>
      <c r="X7" s="59">
        <v>24</v>
      </c>
      <c r="Y7" s="40">
        <v>25</v>
      </c>
      <c r="Z7" s="59">
        <v>26</v>
      </c>
      <c r="AA7" s="59">
        <v>27</v>
      </c>
      <c r="AB7" s="40">
        <v>28</v>
      </c>
      <c r="AC7" s="59">
        <v>29</v>
      </c>
      <c r="AD7" s="59">
        <v>30</v>
      </c>
      <c r="AE7" s="40">
        <v>31</v>
      </c>
    </row>
    <row r="8" spans="1:36" s="54" customFormat="1" ht="41.25" customHeight="1" x14ac:dyDescent="0.2">
      <c r="A8" s="65" t="s">
        <v>55</v>
      </c>
      <c r="B8" s="68"/>
      <c r="C8" s="61" t="s">
        <v>4</v>
      </c>
      <c r="D8" s="62">
        <f>E8+H8+K8+N8+Q8+V8+Z8+AC8</f>
        <v>1908500.6999999997</v>
      </c>
      <c r="E8" s="62">
        <f>F8+G8</f>
        <v>193950.4</v>
      </c>
      <c r="F8" s="62">
        <f>F9+F10+F11+F12</f>
        <v>1362.5</v>
      </c>
      <c r="G8" s="62">
        <f>G9+G10+G11+G12</f>
        <v>192587.9</v>
      </c>
      <c r="H8" s="62">
        <f>I8+J8</f>
        <v>200644.50000000003</v>
      </c>
      <c r="I8" s="62">
        <f>I9+I10+I11+I12</f>
        <v>1586.6</v>
      </c>
      <c r="J8" s="62">
        <f>J9+J10+J11+J12</f>
        <v>199057.90000000002</v>
      </c>
      <c r="K8" s="62">
        <f>L8+M8</f>
        <v>211645.5</v>
      </c>
      <c r="L8" s="62">
        <f>L9+L10+L11+L12</f>
        <v>3230.2</v>
      </c>
      <c r="M8" s="62">
        <f>M9+M10+M11+M12</f>
        <v>208415.3</v>
      </c>
      <c r="N8" s="62">
        <f>O8+P8</f>
        <v>233242.8</v>
      </c>
      <c r="O8" s="62">
        <f>O9+O10+O11+O12</f>
        <v>2028.2</v>
      </c>
      <c r="P8" s="62">
        <f>P9+P10+P11+P12</f>
        <v>231214.59999999998</v>
      </c>
      <c r="Q8" s="62">
        <f>R8+S8+T8+U8</f>
        <v>250026.1</v>
      </c>
      <c r="R8" s="62">
        <f>R9+R10+R11+R12</f>
        <v>90.7</v>
      </c>
      <c r="S8" s="62">
        <f>S9+S10+S11+S12</f>
        <v>2099.3000000000002</v>
      </c>
      <c r="T8" s="62">
        <f t="shared" ref="T8:U8" si="0">T9+T10+T11+T12</f>
        <v>247782.1</v>
      </c>
      <c r="U8" s="62">
        <f t="shared" si="0"/>
        <v>54</v>
      </c>
      <c r="V8" s="62">
        <f>W8+X8+Y8</f>
        <v>289308.09999999998</v>
      </c>
      <c r="W8" s="62">
        <f>W9+W10+W11+W12</f>
        <v>2042.1999999999998</v>
      </c>
      <c r="X8" s="62">
        <f t="shared" ref="X8:Y8" si="1">X9+X10+X11+X12</f>
        <v>287145.89999999997</v>
      </c>
      <c r="Y8" s="62">
        <f t="shared" si="1"/>
        <v>120</v>
      </c>
      <c r="Z8" s="62">
        <f>AA8+AB8</f>
        <v>264664.19999999995</v>
      </c>
      <c r="AA8" s="63">
        <f>AA9+AA10+AA11+AA12</f>
        <v>2049</v>
      </c>
      <c r="AB8" s="62">
        <f t="shared" ref="AB8" si="2">AB9+AB10+AB11+AB12</f>
        <v>262615.19999999995</v>
      </c>
      <c r="AC8" s="48">
        <f>AD8+AE8</f>
        <v>265019.09999999998</v>
      </c>
      <c r="AD8" s="48">
        <f>AD9+AD10+AD11+AD12</f>
        <v>2049</v>
      </c>
      <c r="AE8" s="48">
        <f t="shared" ref="AE8" si="3">AE9+AE10+AE11+AE12</f>
        <v>262970.09999999998</v>
      </c>
      <c r="AF8" s="3"/>
      <c r="AG8" s="3"/>
      <c r="AH8" s="3"/>
      <c r="AI8" s="3"/>
      <c r="AJ8" s="3"/>
    </row>
    <row r="9" spans="1:36" s="27" customFormat="1" ht="44.25" customHeight="1" x14ac:dyDescent="0.2">
      <c r="A9" s="66"/>
      <c r="B9" s="69"/>
      <c r="C9" s="29" t="s">
        <v>7</v>
      </c>
      <c r="D9" s="19">
        <f t="shared" ref="D9:D17" si="4">E9+H9+K9+N9+Q9+V9+Z9+AC9</f>
        <v>221291.80000000002</v>
      </c>
      <c r="E9" s="16">
        <f t="shared" ref="E9:X9" si="5">E14</f>
        <v>23114.2</v>
      </c>
      <c r="F9" s="16">
        <f>F14</f>
        <v>0</v>
      </c>
      <c r="G9" s="16">
        <f>G14</f>
        <v>23114.2</v>
      </c>
      <c r="H9" s="16">
        <f t="shared" si="5"/>
        <v>25114.9</v>
      </c>
      <c r="I9" s="16">
        <f>I14</f>
        <v>0</v>
      </c>
      <c r="J9" s="16">
        <f t="shared" si="5"/>
        <v>25114.9</v>
      </c>
      <c r="K9" s="16">
        <f t="shared" si="5"/>
        <v>25422.400000000001</v>
      </c>
      <c r="L9" s="16">
        <f>L14</f>
        <v>143.4</v>
      </c>
      <c r="M9" s="16">
        <f t="shared" si="5"/>
        <v>25279</v>
      </c>
      <c r="N9" s="16">
        <f>N14</f>
        <v>27202.799999999999</v>
      </c>
      <c r="O9" s="16">
        <f>O14</f>
        <v>0</v>
      </c>
      <c r="P9" s="16">
        <f t="shared" si="5"/>
        <v>27202.799999999999</v>
      </c>
      <c r="Q9" s="16">
        <f>T9+R9+S9+U9</f>
        <v>29287.9</v>
      </c>
      <c r="R9" s="16">
        <v>0</v>
      </c>
      <c r="S9" s="16">
        <f>S14</f>
        <v>0</v>
      </c>
      <c r="T9" s="16">
        <f t="shared" si="5"/>
        <v>29287.9</v>
      </c>
      <c r="U9" s="16">
        <f t="shared" si="5"/>
        <v>0</v>
      </c>
      <c r="V9" s="16">
        <f>W9+X9+Y9</f>
        <v>31724.1</v>
      </c>
      <c r="W9" s="16">
        <f>W14</f>
        <v>0</v>
      </c>
      <c r="X9" s="16">
        <f t="shared" si="5"/>
        <v>31724.1</v>
      </c>
      <c r="Y9" s="16">
        <f t="shared" ref="Y9" si="6">Y14</f>
        <v>0</v>
      </c>
      <c r="Z9" s="16">
        <f t="shared" ref="Z9:AB9" si="7">Z14</f>
        <v>29696.2</v>
      </c>
      <c r="AA9" s="43">
        <f>AA14</f>
        <v>0</v>
      </c>
      <c r="AB9" s="16">
        <f t="shared" si="7"/>
        <v>29696.2</v>
      </c>
      <c r="AC9" s="46">
        <f t="shared" ref="AC9:AE9" si="8">AC14</f>
        <v>29729.3</v>
      </c>
      <c r="AD9" s="46">
        <f>AD14</f>
        <v>0</v>
      </c>
      <c r="AE9" s="46">
        <f t="shared" si="8"/>
        <v>29729.3</v>
      </c>
      <c r="AF9" s="3"/>
      <c r="AG9" s="3"/>
      <c r="AH9" s="3"/>
      <c r="AI9" s="3"/>
      <c r="AJ9" s="3"/>
    </row>
    <row r="10" spans="1:36" s="27" customFormat="1" ht="69" customHeight="1" x14ac:dyDescent="0.2">
      <c r="A10" s="66"/>
      <c r="B10" s="69"/>
      <c r="C10" s="29" t="s">
        <v>27</v>
      </c>
      <c r="D10" s="19">
        <f t="shared" si="4"/>
        <v>370757</v>
      </c>
      <c r="E10" s="19">
        <f t="shared" ref="E10" si="9">E19</f>
        <v>29357.4</v>
      </c>
      <c r="F10" s="19">
        <f>F19+F26</f>
        <v>0</v>
      </c>
      <c r="G10" s="19">
        <f>G19+G26</f>
        <v>29357.4</v>
      </c>
      <c r="H10" s="19">
        <f>J10+I10</f>
        <v>36299</v>
      </c>
      <c r="I10" s="19">
        <f>I19+I26</f>
        <v>580.4</v>
      </c>
      <c r="J10" s="19">
        <f>J19+J26</f>
        <v>35718.6</v>
      </c>
      <c r="K10" s="19">
        <f>M10+L10</f>
        <v>43812.700000000004</v>
      </c>
      <c r="L10" s="19">
        <f>L19+L26</f>
        <v>1667.7999999999997</v>
      </c>
      <c r="M10" s="19">
        <f>M19+M26</f>
        <v>42144.9</v>
      </c>
      <c r="N10" s="19">
        <f>P10+O10</f>
        <v>48501.500000000007</v>
      </c>
      <c r="O10" s="19">
        <f>O19+O26</f>
        <v>1506.8</v>
      </c>
      <c r="P10" s="19">
        <f>P19+P26</f>
        <v>46994.700000000004</v>
      </c>
      <c r="Q10" s="16">
        <f>T10+R10+S10+U10</f>
        <v>50653.799999999988</v>
      </c>
      <c r="R10" s="19">
        <f>R19+R26</f>
        <v>90.7</v>
      </c>
      <c r="S10" s="19">
        <f>S19+S26</f>
        <v>1609.7000000000003</v>
      </c>
      <c r="T10" s="19">
        <f>T19+T26</f>
        <v>48899.399999999994</v>
      </c>
      <c r="U10" s="19">
        <f t="shared" ref="U10" si="10">U19+U26</f>
        <v>54</v>
      </c>
      <c r="V10" s="19">
        <f>W10+X10+Y10</f>
        <v>57877.2</v>
      </c>
      <c r="W10" s="19">
        <f>W19+W26</f>
        <v>1460.1</v>
      </c>
      <c r="X10" s="19">
        <f>X19+X26</f>
        <v>56297.1</v>
      </c>
      <c r="Y10" s="19">
        <f t="shared" ref="Y10" si="11">Y19+Y26</f>
        <v>120</v>
      </c>
      <c r="Z10" s="19">
        <f>AB10+AA10</f>
        <v>52164.899999999994</v>
      </c>
      <c r="AA10" s="64">
        <f>AA19+AA26</f>
        <v>1497.2</v>
      </c>
      <c r="AB10" s="19">
        <f>AB19+AB26</f>
        <v>50667.7</v>
      </c>
      <c r="AC10" s="46">
        <f>AE10+AD10</f>
        <v>52090.5</v>
      </c>
      <c r="AD10" s="46">
        <f>AD19+AD26</f>
        <v>1497.2</v>
      </c>
      <c r="AE10" s="46">
        <f>AE19+AE26</f>
        <v>50593.3</v>
      </c>
      <c r="AF10" s="3"/>
      <c r="AG10" s="3"/>
      <c r="AH10" s="3"/>
      <c r="AI10" s="3"/>
      <c r="AJ10" s="3"/>
    </row>
    <row r="11" spans="1:36" s="27" customFormat="1" ht="25.5" x14ac:dyDescent="0.2">
      <c r="A11" s="66"/>
      <c r="B11" s="69"/>
      <c r="C11" s="30" t="s">
        <v>8</v>
      </c>
      <c r="D11" s="19">
        <f t="shared" si="4"/>
        <v>1316377.7</v>
      </c>
      <c r="E11" s="19">
        <f t="shared" ref="E11:V11" si="12">E15+E25+E49+E57</f>
        <v>141478.79999999996</v>
      </c>
      <c r="F11" s="19">
        <f>F15+F25+F49+F57</f>
        <v>1362.5</v>
      </c>
      <c r="G11" s="19">
        <f>G15+G25+G49+G57</f>
        <v>140116.29999999999</v>
      </c>
      <c r="H11" s="19">
        <f>H15+H25+H49+H57</f>
        <v>139230.59999999998</v>
      </c>
      <c r="I11" s="19">
        <f>I15+I25+I49+I57</f>
        <v>1006.2</v>
      </c>
      <c r="J11" s="19">
        <f>J15+J25+J49+J57</f>
        <v>138224.40000000002</v>
      </c>
      <c r="K11" s="19">
        <f t="shared" si="12"/>
        <v>142410.4</v>
      </c>
      <c r="L11" s="19">
        <f>L15+L25+L49+L57</f>
        <v>1419</v>
      </c>
      <c r="M11" s="19">
        <f>M15+M25+M49+M57</f>
        <v>140991.4</v>
      </c>
      <c r="N11" s="19">
        <f>N15+N25+N49+N57</f>
        <v>157538.5</v>
      </c>
      <c r="O11" s="19">
        <f>O15+O25+O49+O57</f>
        <v>521.40000000000009</v>
      </c>
      <c r="P11" s="19">
        <f>P15+P25+P49+P57</f>
        <v>157017.09999999998</v>
      </c>
      <c r="Q11" s="16">
        <f>T11+R11+S11+U11</f>
        <v>170084.40000000002</v>
      </c>
      <c r="R11" s="19">
        <v>0</v>
      </c>
      <c r="S11" s="19">
        <f>S15+S25+S49+S57</f>
        <v>489.59999999999997</v>
      </c>
      <c r="T11" s="19">
        <f t="shared" si="12"/>
        <v>169594.80000000002</v>
      </c>
      <c r="U11" s="19">
        <f t="shared" si="12"/>
        <v>0</v>
      </c>
      <c r="V11" s="19">
        <f t="shared" si="12"/>
        <v>199632.59999999998</v>
      </c>
      <c r="W11" s="19">
        <f>W15+W25+W49+W57</f>
        <v>582.1</v>
      </c>
      <c r="X11" s="19">
        <f>X15+X25+X49+X57</f>
        <v>199050.49999999997</v>
      </c>
      <c r="Y11" s="19">
        <f t="shared" ref="Y11" si="13">Y15+Y25+Y49+Y57</f>
        <v>0</v>
      </c>
      <c r="Z11" s="19">
        <f t="shared" ref="Z11" si="14">Z15+Z25+Z49+Z57</f>
        <v>182803.1</v>
      </c>
      <c r="AA11" s="64">
        <f>AA15+AA25+AA49+AA57</f>
        <v>551.79999999999995</v>
      </c>
      <c r="AB11" s="19">
        <f>AB15+AB25+AB49+AB57</f>
        <v>182251.3</v>
      </c>
      <c r="AC11" s="46">
        <f t="shared" ref="AC11" si="15">AC15+AC25+AC49+AC57</f>
        <v>183199.3</v>
      </c>
      <c r="AD11" s="46">
        <f>AD15+AD25+AD49+AD57</f>
        <v>551.79999999999995</v>
      </c>
      <c r="AE11" s="46">
        <f>AE15+AE25+AE49+AE57</f>
        <v>182647.49999999997</v>
      </c>
      <c r="AF11" s="3"/>
      <c r="AG11" s="3"/>
      <c r="AH11" s="3"/>
      <c r="AI11" s="3"/>
      <c r="AJ11" s="3"/>
    </row>
    <row r="12" spans="1:36" s="27" customFormat="1" ht="25.5" x14ac:dyDescent="0.2">
      <c r="A12" s="67"/>
      <c r="B12" s="70"/>
      <c r="C12" s="30" t="s">
        <v>76</v>
      </c>
      <c r="D12" s="19">
        <f t="shared" si="4"/>
        <v>74.2</v>
      </c>
      <c r="E12" s="19">
        <f>F12+G12</f>
        <v>0</v>
      </c>
      <c r="F12" s="19">
        <f>F27</f>
        <v>0</v>
      </c>
      <c r="G12" s="19">
        <f>G27</f>
        <v>0</v>
      </c>
      <c r="H12" s="19">
        <f>I12+J12</f>
        <v>0</v>
      </c>
      <c r="I12" s="19">
        <f>I27</f>
        <v>0</v>
      </c>
      <c r="J12" s="19">
        <f>J27</f>
        <v>0</v>
      </c>
      <c r="K12" s="19">
        <f>L12+M12</f>
        <v>0</v>
      </c>
      <c r="L12" s="19">
        <f>L27</f>
        <v>0</v>
      </c>
      <c r="M12" s="19">
        <f>M27</f>
        <v>0</v>
      </c>
      <c r="N12" s="19">
        <f>O12+P12</f>
        <v>0</v>
      </c>
      <c r="O12" s="19">
        <f>O27</f>
        <v>0</v>
      </c>
      <c r="P12" s="19">
        <f>P27</f>
        <v>0</v>
      </c>
      <c r="Q12" s="16">
        <f>R12+S12+T12+U12</f>
        <v>0</v>
      </c>
      <c r="R12" s="19">
        <f>R27</f>
        <v>0</v>
      </c>
      <c r="S12" s="19">
        <f>S27</f>
        <v>0</v>
      </c>
      <c r="T12" s="19">
        <f t="shared" ref="T12:U12" si="16">T27</f>
        <v>0</v>
      </c>
      <c r="U12" s="19">
        <f t="shared" si="16"/>
        <v>0</v>
      </c>
      <c r="V12" s="19">
        <f>W12+X12+Y12</f>
        <v>74.2</v>
      </c>
      <c r="W12" s="19">
        <f>W27</f>
        <v>0</v>
      </c>
      <c r="X12" s="19">
        <f t="shared" ref="X12:Y12" si="17">X27</f>
        <v>74.2</v>
      </c>
      <c r="Y12" s="19">
        <f t="shared" si="17"/>
        <v>0</v>
      </c>
      <c r="Z12" s="19">
        <f>AA12+AB12</f>
        <v>0</v>
      </c>
      <c r="AA12" s="64">
        <f>AA27</f>
        <v>0</v>
      </c>
      <c r="AB12" s="64">
        <f>AB27</f>
        <v>0</v>
      </c>
      <c r="AC12" s="46">
        <f>AD12+AE12</f>
        <v>0</v>
      </c>
      <c r="AD12" s="46">
        <f>AD27</f>
        <v>0</v>
      </c>
      <c r="AE12" s="46">
        <f>AE27</f>
        <v>0</v>
      </c>
      <c r="AF12" s="3"/>
      <c r="AG12" s="3"/>
      <c r="AH12" s="3"/>
      <c r="AI12" s="3"/>
      <c r="AJ12" s="3"/>
    </row>
    <row r="13" spans="1:36" s="18" customFormat="1" ht="25.5" x14ac:dyDescent="0.2">
      <c r="A13" s="88" t="s">
        <v>47</v>
      </c>
      <c r="B13" s="74" t="s">
        <v>7</v>
      </c>
      <c r="C13" s="15" t="s">
        <v>11</v>
      </c>
      <c r="D13" s="13">
        <f t="shared" si="4"/>
        <v>229622.2</v>
      </c>
      <c r="E13" s="21">
        <f t="shared" ref="E13:P13" si="18">E14+E15</f>
        <v>30155.599999999999</v>
      </c>
      <c r="F13" s="21">
        <f>F14+F15</f>
        <v>0</v>
      </c>
      <c r="G13" s="21">
        <f t="shared" si="18"/>
        <v>30155.599999999999</v>
      </c>
      <c r="H13" s="21">
        <f>H14+H15</f>
        <v>26358</v>
      </c>
      <c r="I13" s="21">
        <f>I14+I15</f>
        <v>0</v>
      </c>
      <c r="J13" s="21">
        <f t="shared" si="18"/>
        <v>26358</v>
      </c>
      <c r="K13" s="21">
        <f t="shared" si="18"/>
        <v>25422.400000000001</v>
      </c>
      <c r="L13" s="21">
        <f>L14+L15</f>
        <v>143.4</v>
      </c>
      <c r="M13" s="21">
        <f t="shared" si="18"/>
        <v>25279</v>
      </c>
      <c r="N13" s="22">
        <f>P13+O13</f>
        <v>27202.799999999999</v>
      </c>
      <c r="O13" s="22">
        <v>0</v>
      </c>
      <c r="P13" s="22">
        <f t="shared" si="18"/>
        <v>27202.799999999999</v>
      </c>
      <c r="Q13" s="22">
        <f>T13+S13</f>
        <v>29289.300000000003</v>
      </c>
      <c r="R13" s="22">
        <v>0</v>
      </c>
      <c r="S13" s="22">
        <v>0</v>
      </c>
      <c r="T13" s="22">
        <f t="shared" ref="T13" si="19">T14+T15</f>
        <v>29289.300000000003</v>
      </c>
      <c r="U13" s="22">
        <v>0</v>
      </c>
      <c r="V13" s="22">
        <f>X13+W13</f>
        <v>31746.6</v>
      </c>
      <c r="W13" s="22">
        <v>0</v>
      </c>
      <c r="X13" s="22">
        <f t="shared" ref="X13" si="20">X14+X15</f>
        <v>31746.6</v>
      </c>
      <c r="Y13" s="22">
        <v>0</v>
      </c>
      <c r="Z13" s="22">
        <f>AB13+AA13</f>
        <v>29711.200000000001</v>
      </c>
      <c r="AA13" s="57">
        <v>0</v>
      </c>
      <c r="AB13" s="22">
        <f t="shared" ref="AB13" si="21">AB14+AB15</f>
        <v>29711.200000000001</v>
      </c>
      <c r="AC13" s="45">
        <f>AE13+AD13</f>
        <v>29736.3</v>
      </c>
      <c r="AD13" s="45">
        <v>0</v>
      </c>
      <c r="AE13" s="45">
        <f t="shared" ref="AE13" si="22">AE14+AE15</f>
        <v>29736.3</v>
      </c>
      <c r="AF13" s="14"/>
      <c r="AG13" s="14"/>
      <c r="AH13" s="14"/>
      <c r="AI13" s="14"/>
      <c r="AJ13" s="14"/>
    </row>
    <row r="14" spans="1:36" s="18" customFormat="1" ht="25.5" x14ac:dyDescent="0.2">
      <c r="A14" s="89"/>
      <c r="B14" s="75"/>
      <c r="C14" s="15" t="s">
        <v>7</v>
      </c>
      <c r="D14" s="19">
        <f t="shared" si="4"/>
        <v>221291.80000000002</v>
      </c>
      <c r="E14" s="17">
        <f t="shared" ref="E14:G14" si="23">E17</f>
        <v>23114.2</v>
      </c>
      <c r="F14" s="17">
        <f>F17</f>
        <v>0</v>
      </c>
      <c r="G14" s="17">
        <f t="shared" si="23"/>
        <v>23114.2</v>
      </c>
      <c r="H14" s="17">
        <f t="shared" ref="H14:M14" si="24">H17</f>
        <v>25114.9</v>
      </c>
      <c r="I14" s="17">
        <f t="shared" si="24"/>
        <v>0</v>
      </c>
      <c r="J14" s="17">
        <f t="shared" si="24"/>
        <v>25114.9</v>
      </c>
      <c r="K14" s="17">
        <f t="shared" si="24"/>
        <v>25422.400000000001</v>
      </c>
      <c r="L14" s="17">
        <f t="shared" si="24"/>
        <v>143.4</v>
      </c>
      <c r="M14" s="17">
        <f t="shared" si="24"/>
        <v>25279</v>
      </c>
      <c r="N14" s="16">
        <f>P14+O14</f>
        <v>27202.799999999999</v>
      </c>
      <c r="O14" s="16">
        <f>O17</f>
        <v>0</v>
      </c>
      <c r="P14" s="16">
        <f>P17</f>
        <v>27202.799999999999</v>
      </c>
      <c r="Q14" s="16">
        <f>T14+S14</f>
        <v>29287.9</v>
      </c>
      <c r="R14" s="16">
        <v>0</v>
      </c>
      <c r="S14" s="16">
        <f>S17</f>
        <v>0</v>
      </c>
      <c r="T14" s="16">
        <f>T17</f>
        <v>29287.9</v>
      </c>
      <c r="U14" s="16">
        <f t="shared" ref="U14" si="25">U17</f>
        <v>0</v>
      </c>
      <c r="V14" s="16">
        <f>X14+W14</f>
        <v>31724.1</v>
      </c>
      <c r="W14" s="16">
        <f t="shared" ref="W14" si="26">W17</f>
        <v>0</v>
      </c>
      <c r="X14" s="16">
        <f>X17</f>
        <v>31724.1</v>
      </c>
      <c r="Y14" s="16">
        <f t="shared" ref="Y14" si="27">Y17</f>
        <v>0</v>
      </c>
      <c r="Z14" s="16">
        <f>AB14+AA14</f>
        <v>29696.2</v>
      </c>
      <c r="AA14" s="43">
        <f t="shared" ref="AA14" si="28">AA17</f>
        <v>0</v>
      </c>
      <c r="AB14" s="16">
        <f>AB17</f>
        <v>29696.2</v>
      </c>
      <c r="AC14" s="45">
        <f>AE14+AD14</f>
        <v>29729.3</v>
      </c>
      <c r="AD14" s="45">
        <f t="shared" ref="AD14" si="29">AD17</f>
        <v>0</v>
      </c>
      <c r="AE14" s="45">
        <f>AE17</f>
        <v>29729.3</v>
      </c>
      <c r="AF14" s="14"/>
      <c r="AG14" s="14"/>
      <c r="AH14" s="14"/>
      <c r="AI14" s="14"/>
      <c r="AJ14" s="14"/>
    </row>
    <row r="15" spans="1:36" s="18" customFormat="1" ht="25.5" x14ac:dyDescent="0.2">
      <c r="A15" s="90"/>
      <c r="B15" s="76"/>
      <c r="C15" s="23" t="s">
        <v>8</v>
      </c>
      <c r="D15" s="19">
        <f t="shared" si="4"/>
        <v>8330.4</v>
      </c>
      <c r="E15" s="17">
        <f t="shared" ref="E15:M15" si="30">E16</f>
        <v>7041.4</v>
      </c>
      <c r="F15" s="17">
        <f>F16</f>
        <v>0</v>
      </c>
      <c r="G15" s="17">
        <f t="shared" si="30"/>
        <v>7041.4</v>
      </c>
      <c r="H15" s="17">
        <f>H16</f>
        <v>1243.0999999999999</v>
      </c>
      <c r="I15" s="17">
        <f>I16</f>
        <v>0</v>
      </c>
      <c r="J15" s="17">
        <f t="shared" si="30"/>
        <v>1243.0999999999999</v>
      </c>
      <c r="K15" s="17">
        <f t="shared" si="30"/>
        <v>0</v>
      </c>
      <c r="L15" s="17">
        <f>L16</f>
        <v>0</v>
      </c>
      <c r="M15" s="17">
        <f t="shared" si="30"/>
        <v>0</v>
      </c>
      <c r="N15" s="16">
        <f>P15+O15</f>
        <v>0</v>
      </c>
      <c r="O15" s="16">
        <v>0</v>
      </c>
      <c r="P15" s="16">
        <f>P16</f>
        <v>0</v>
      </c>
      <c r="Q15" s="16">
        <f>T15+S15</f>
        <v>1.4</v>
      </c>
      <c r="R15" s="16">
        <v>0</v>
      </c>
      <c r="S15" s="16">
        <v>0</v>
      </c>
      <c r="T15" s="16">
        <f>T16</f>
        <v>1.4</v>
      </c>
      <c r="U15" s="16">
        <v>0</v>
      </c>
      <c r="V15" s="16">
        <f>X15+W15</f>
        <v>22.5</v>
      </c>
      <c r="W15" s="16">
        <v>0</v>
      </c>
      <c r="X15" s="16">
        <f>X16</f>
        <v>22.5</v>
      </c>
      <c r="Y15" s="16">
        <v>0</v>
      </c>
      <c r="Z15" s="16">
        <f>AB15+AA15</f>
        <v>15</v>
      </c>
      <c r="AA15" s="43">
        <v>0</v>
      </c>
      <c r="AB15" s="16">
        <f>AB16</f>
        <v>15</v>
      </c>
      <c r="AC15" s="45">
        <f>AE15+AD15</f>
        <v>7</v>
      </c>
      <c r="AD15" s="45">
        <v>0</v>
      </c>
      <c r="AE15" s="45">
        <f>AE16</f>
        <v>7</v>
      </c>
      <c r="AF15" s="14"/>
      <c r="AG15" s="14"/>
      <c r="AH15" s="14"/>
      <c r="AI15" s="14"/>
      <c r="AJ15" s="14"/>
    </row>
    <row r="16" spans="1:36" ht="42" customHeight="1" x14ac:dyDescent="0.2">
      <c r="A16" s="24" t="s">
        <v>35</v>
      </c>
      <c r="B16" s="23" t="s">
        <v>8</v>
      </c>
      <c r="C16" s="23" t="s">
        <v>8</v>
      </c>
      <c r="D16" s="20">
        <f t="shared" si="4"/>
        <v>8330.4</v>
      </c>
      <c r="E16" s="17">
        <f>G16+F16</f>
        <v>7041.4</v>
      </c>
      <c r="F16" s="17">
        <v>0</v>
      </c>
      <c r="G16" s="17">
        <v>7041.4</v>
      </c>
      <c r="H16" s="17">
        <f>J16+I16</f>
        <v>1243.0999999999999</v>
      </c>
      <c r="I16" s="17">
        <v>0</v>
      </c>
      <c r="J16" s="17">
        <v>1243.0999999999999</v>
      </c>
      <c r="K16" s="17">
        <f>M16+L16</f>
        <v>0</v>
      </c>
      <c r="L16" s="17">
        <v>0</v>
      </c>
      <c r="M16" s="17">
        <v>0</v>
      </c>
      <c r="N16" s="16">
        <f>P16+O16</f>
        <v>0</v>
      </c>
      <c r="O16" s="16">
        <v>0</v>
      </c>
      <c r="P16" s="16">
        <v>0</v>
      </c>
      <c r="Q16" s="16">
        <f>T16+S16</f>
        <v>1.4</v>
      </c>
      <c r="R16" s="16">
        <v>0</v>
      </c>
      <c r="S16" s="16">
        <v>0</v>
      </c>
      <c r="T16" s="16">
        <v>1.4</v>
      </c>
      <c r="U16" s="16">
        <v>0</v>
      </c>
      <c r="V16" s="16">
        <f>X16+W16</f>
        <v>22.5</v>
      </c>
      <c r="W16" s="16">
        <v>0</v>
      </c>
      <c r="X16" s="16">
        <v>22.5</v>
      </c>
      <c r="Y16" s="16">
        <v>0</v>
      </c>
      <c r="Z16" s="16">
        <f>AB16+AA16</f>
        <v>15</v>
      </c>
      <c r="AA16" s="43">
        <v>0</v>
      </c>
      <c r="AB16" s="16">
        <v>15</v>
      </c>
      <c r="AC16" s="47">
        <f>AE16+AD16</f>
        <v>7</v>
      </c>
      <c r="AD16" s="47">
        <v>0</v>
      </c>
      <c r="AE16" s="47">
        <v>7</v>
      </c>
    </row>
    <row r="17" spans="1:36" ht="41.25" customHeight="1" x14ac:dyDescent="0.2">
      <c r="A17" s="25" t="s">
        <v>25</v>
      </c>
      <c r="B17" s="23" t="s">
        <v>7</v>
      </c>
      <c r="C17" s="23" t="s">
        <v>7</v>
      </c>
      <c r="D17" s="19">
        <f t="shared" si="4"/>
        <v>221291.80000000002</v>
      </c>
      <c r="E17" s="16">
        <f>G17</f>
        <v>23114.2</v>
      </c>
      <c r="F17" s="16">
        <v>0</v>
      </c>
      <c r="G17" s="16">
        <v>23114.2</v>
      </c>
      <c r="H17" s="16">
        <f>J17</f>
        <v>25114.9</v>
      </c>
      <c r="I17" s="16">
        <v>0</v>
      </c>
      <c r="J17" s="16">
        <v>25114.9</v>
      </c>
      <c r="K17" s="16">
        <f>M17+L17</f>
        <v>25422.400000000001</v>
      </c>
      <c r="L17" s="16">
        <v>143.4</v>
      </c>
      <c r="M17" s="16">
        <v>25279</v>
      </c>
      <c r="N17" s="16">
        <f>P17+O17</f>
        <v>27202.799999999999</v>
      </c>
      <c r="O17" s="16">
        <v>0</v>
      </c>
      <c r="P17" s="16">
        <v>27202.799999999999</v>
      </c>
      <c r="Q17" s="16">
        <f>T17+S17</f>
        <v>29287.9</v>
      </c>
      <c r="R17" s="16">
        <v>0</v>
      </c>
      <c r="S17" s="16">
        <v>0</v>
      </c>
      <c r="T17" s="16">
        <v>29287.9</v>
      </c>
      <c r="U17" s="16">
        <v>0</v>
      </c>
      <c r="V17" s="16">
        <f>X17+W17</f>
        <v>31724.1</v>
      </c>
      <c r="W17" s="16">
        <v>0</v>
      </c>
      <c r="X17" s="16">
        <f>32198.6-474.5</f>
        <v>31724.1</v>
      </c>
      <c r="Y17" s="16">
        <v>0</v>
      </c>
      <c r="Z17" s="16">
        <f>AB17+AA17</f>
        <v>29696.2</v>
      </c>
      <c r="AA17" s="43">
        <v>0</v>
      </c>
      <c r="AB17" s="16">
        <v>29696.2</v>
      </c>
      <c r="AC17" s="47">
        <f>AE17+AD17</f>
        <v>29729.3</v>
      </c>
      <c r="AD17" s="47">
        <v>0</v>
      </c>
      <c r="AE17" s="47">
        <v>29729.3</v>
      </c>
    </row>
    <row r="18" spans="1:36" s="27" customFormat="1" ht="44.25" customHeight="1" x14ac:dyDescent="0.2">
      <c r="A18" s="65" t="s">
        <v>48</v>
      </c>
      <c r="B18" s="68" t="s">
        <v>3</v>
      </c>
      <c r="C18" s="26" t="s">
        <v>33</v>
      </c>
      <c r="D18" s="13">
        <f>D19</f>
        <v>361388.89999999997</v>
      </c>
      <c r="E18" s="21">
        <f t="shared" ref="E18:AC18" si="31">E19</f>
        <v>29357.4</v>
      </c>
      <c r="F18" s="21">
        <f>F19</f>
        <v>0</v>
      </c>
      <c r="G18" s="21">
        <f t="shared" si="31"/>
        <v>29357.4</v>
      </c>
      <c r="H18" s="21">
        <f t="shared" si="31"/>
        <v>35718.6</v>
      </c>
      <c r="I18" s="21">
        <f>I19</f>
        <v>0</v>
      </c>
      <c r="J18" s="21">
        <f t="shared" si="31"/>
        <v>35718.6</v>
      </c>
      <c r="K18" s="21">
        <f t="shared" si="31"/>
        <v>42560.800000000003</v>
      </c>
      <c r="L18" s="21">
        <f>L19</f>
        <v>415.9</v>
      </c>
      <c r="M18" s="21">
        <f t="shared" si="31"/>
        <v>42144.9</v>
      </c>
      <c r="N18" s="22">
        <f t="shared" si="31"/>
        <v>46994.700000000004</v>
      </c>
      <c r="O18" s="22">
        <f>O19</f>
        <v>0</v>
      </c>
      <c r="P18" s="22">
        <f t="shared" si="31"/>
        <v>46994.700000000004</v>
      </c>
      <c r="Q18" s="22">
        <f>Q19</f>
        <v>49079.299999999988</v>
      </c>
      <c r="R18" s="22">
        <f>R19</f>
        <v>90.7</v>
      </c>
      <c r="S18" s="22">
        <f>S19</f>
        <v>35.200000000000003</v>
      </c>
      <c r="T18" s="22">
        <f>T19</f>
        <v>48899.399999999994</v>
      </c>
      <c r="U18" s="22">
        <f t="shared" si="31"/>
        <v>54</v>
      </c>
      <c r="V18" s="22">
        <f>V19</f>
        <v>56417.1</v>
      </c>
      <c r="W18" s="22">
        <f>W19</f>
        <v>0</v>
      </c>
      <c r="X18" s="22">
        <f>X19</f>
        <v>56297.1</v>
      </c>
      <c r="Y18" s="22">
        <f t="shared" si="31"/>
        <v>120</v>
      </c>
      <c r="Z18" s="22">
        <f t="shared" si="31"/>
        <v>50667.7</v>
      </c>
      <c r="AA18" s="57">
        <f>AA19</f>
        <v>0</v>
      </c>
      <c r="AB18" s="22">
        <f>AB19</f>
        <v>50667.7</v>
      </c>
      <c r="AC18" s="48">
        <f t="shared" si="31"/>
        <v>50593.3</v>
      </c>
      <c r="AD18" s="48">
        <f>AD19</f>
        <v>0</v>
      </c>
      <c r="AE18" s="48">
        <f>AE19</f>
        <v>50593.3</v>
      </c>
      <c r="AF18" s="3"/>
      <c r="AG18" s="3"/>
      <c r="AH18" s="3"/>
      <c r="AI18" s="3"/>
      <c r="AJ18" s="3"/>
    </row>
    <row r="19" spans="1:36" s="27" customFormat="1" ht="63.75" customHeight="1" x14ac:dyDescent="0.2">
      <c r="A19" s="67"/>
      <c r="B19" s="70"/>
      <c r="C19" s="26" t="s">
        <v>27</v>
      </c>
      <c r="D19" s="20">
        <f>E19+H19+K19+N19+Q19+V19+Z19+AC19</f>
        <v>361388.89999999997</v>
      </c>
      <c r="E19" s="17">
        <f t="shared" ref="E19:P19" si="32">E20+E21+E22+E23</f>
        <v>29357.4</v>
      </c>
      <c r="F19" s="17">
        <f>F20+F21+F22+F23</f>
        <v>0</v>
      </c>
      <c r="G19" s="17">
        <f t="shared" si="32"/>
        <v>29357.4</v>
      </c>
      <c r="H19" s="17">
        <f t="shared" si="32"/>
        <v>35718.6</v>
      </c>
      <c r="I19" s="17">
        <f>I20+I21+I22+I23</f>
        <v>0</v>
      </c>
      <c r="J19" s="17">
        <f t="shared" si="32"/>
        <v>35718.6</v>
      </c>
      <c r="K19" s="17">
        <f t="shared" si="32"/>
        <v>42560.800000000003</v>
      </c>
      <c r="L19" s="17">
        <f>L20+L21+L22+L23</f>
        <v>415.9</v>
      </c>
      <c r="M19" s="17">
        <f>M20+M21+M22+M23</f>
        <v>42144.9</v>
      </c>
      <c r="N19" s="16">
        <f t="shared" si="32"/>
        <v>46994.700000000004</v>
      </c>
      <c r="O19" s="16">
        <f>O20+O21+O22+O23</f>
        <v>0</v>
      </c>
      <c r="P19" s="16">
        <f t="shared" si="32"/>
        <v>46994.700000000004</v>
      </c>
      <c r="Q19" s="16">
        <f>T19+R19+S19+U19</f>
        <v>49079.299999999988</v>
      </c>
      <c r="R19" s="16">
        <f>R21</f>
        <v>90.7</v>
      </c>
      <c r="S19" s="16">
        <f t="shared" ref="S19:X19" si="33">S20+S21+S22+S23</f>
        <v>35.200000000000003</v>
      </c>
      <c r="T19" s="16">
        <f t="shared" si="33"/>
        <v>48899.399999999994</v>
      </c>
      <c r="U19" s="16">
        <f t="shared" si="33"/>
        <v>54</v>
      </c>
      <c r="V19" s="16">
        <f>W19+X19+Y19</f>
        <v>56417.1</v>
      </c>
      <c r="W19" s="16">
        <f t="shared" si="33"/>
        <v>0</v>
      </c>
      <c r="X19" s="16">
        <f t="shared" si="33"/>
        <v>56297.1</v>
      </c>
      <c r="Y19" s="16">
        <f t="shared" ref="Y19" si="34">Y20+Y21+Y22+Y23</f>
        <v>120</v>
      </c>
      <c r="Z19" s="16">
        <f t="shared" ref="Z19" si="35">Z20+Z21+Z22+Z23</f>
        <v>50667.7</v>
      </c>
      <c r="AA19" s="43">
        <f>AA20+AA21+AA22+AA23</f>
        <v>0</v>
      </c>
      <c r="AB19" s="16">
        <f>AB20+AB21+AB22+AB23</f>
        <v>50667.7</v>
      </c>
      <c r="AC19" s="46">
        <f t="shared" ref="AC19" si="36">AC20+AC21+AC22+AC23</f>
        <v>50593.3</v>
      </c>
      <c r="AD19" s="46">
        <f t="shared" ref="AD19" si="37">AD20+AD21+AD22+AD23</f>
        <v>0</v>
      </c>
      <c r="AE19" s="46">
        <f>AE20+AE21+AE22+AE23</f>
        <v>50593.3</v>
      </c>
      <c r="AF19" s="3"/>
      <c r="AG19" s="3"/>
      <c r="AH19" s="3"/>
      <c r="AI19" s="3"/>
      <c r="AJ19" s="3"/>
    </row>
    <row r="20" spans="1:36" s="8" customFormat="1" ht="65.25" customHeight="1" x14ac:dyDescent="0.2">
      <c r="A20" s="28" t="s">
        <v>19</v>
      </c>
      <c r="B20" s="29" t="s">
        <v>3</v>
      </c>
      <c r="C20" s="29" t="s">
        <v>27</v>
      </c>
      <c r="D20" s="20">
        <f>E20+H20+K20+N20+Q20+V20+Z20+AC20</f>
        <v>10966.5</v>
      </c>
      <c r="E20" s="17">
        <f>G20+F20</f>
        <v>2112</v>
      </c>
      <c r="F20" s="17">
        <v>0</v>
      </c>
      <c r="G20" s="17">
        <v>2112</v>
      </c>
      <c r="H20" s="17">
        <f>J20+I20</f>
        <v>710.6</v>
      </c>
      <c r="I20" s="17">
        <v>0</v>
      </c>
      <c r="J20" s="17">
        <v>710.6</v>
      </c>
      <c r="K20" s="17">
        <f>M20+L20</f>
        <v>941</v>
      </c>
      <c r="L20" s="17">
        <v>0</v>
      </c>
      <c r="M20" s="17">
        <v>941</v>
      </c>
      <c r="N20" s="16">
        <f>P20+O20</f>
        <v>1051.8</v>
      </c>
      <c r="O20" s="16">
        <v>0</v>
      </c>
      <c r="P20" s="16">
        <v>1051.8</v>
      </c>
      <c r="Q20" s="16">
        <f>T20+S20+U20</f>
        <v>1910.9</v>
      </c>
      <c r="R20" s="16">
        <v>0</v>
      </c>
      <c r="S20" s="16">
        <v>0</v>
      </c>
      <c r="T20" s="16">
        <v>1910.9</v>
      </c>
      <c r="U20" s="16">
        <v>0</v>
      </c>
      <c r="V20" s="16">
        <f>X20+W20</f>
        <v>1274.5</v>
      </c>
      <c r="W20" s="16">
        <v>0</v>
      </c>
      <c r="X20" s="16">
        <v>1274.5</v>
      </c>
      <c r="Y20" s="16">
        <v>0</v>
      </c>
      <c r="Z20" s="16">
        <f>AB20+AA20</f>
        <v>1615.7</v>
      </c>
      <c r="AA20" s="43">
        <v>0</v>
      </c>
      <c r="AB20" s="16">
        <v>1615.7</v>
      </c>
      <c r="AC20" s="46">
        <f>AE20+AD20</f>
        <v>1350</v>
      </c>
      <c r="AD20" s="46">
        <v>0</v>
      </c>
      <c r="AE20" s="46">
        <v>1350</v>
      </c>
      <c r="AF20" s="4"/>
      <c r="AG20" s="4"/>
      <c r="AH20" s="4"/>
      <c r="AI20" s="4"/>
      <c r="AJ20" s="4"/>
    </row>
    <row r="21" spans="1:36" s="8" customFormat="1" ht="69.75" customHeight="1" x14ac:dyDescent="0.2">
      <c r="A21" s="28" t="s">
        <v>18</v>
      </c>
      <c r="B21" s="29" t="s">
        <v>9</v>
      </c>
      <c r="C21" s="29" t="s">
        <v>27</v>
      </c>
      <c r="D21" s="20">
        <f t="shared" ref="D21:D59" si="38">E21+H21+K21+N21+Q21+V21+Z21+AC21</f>
        <v>1370.2</v>
      </c>
      <c r="E21" s="17">
        <f>G21+F21</f>
        <v>127.5</v>
      </c>
      <c r="F21" s="17">
        <v>0</v>
      </c>
      <c r="G21" s="17">
        <v>127.5</v>
      </c>
      <c r="H21" s="17">
        <f>J21+I21</f>
        <v>150</v>
      </c>
      <c r="I21" s="17">
        <v>0</v>
      </c>
      <c r="J21" s="17">
        <v>150</v>
      </c>
      <c r="K21" s="17">
        <f>M21+L21</f>
        <v>165</v>
      </c>
      <c r="L21" s="17">
        <v>0</v>
      </c>
      <c r="M21" s="17">
        <v>165</v>
      </c>
      <c r="N21" s="16">
        <f>P21+O21</f>
        <v>140</v>
      </c>
      <c r="O21" s="16">
        <v>0</v>
      </c>
      <c r="P21" s="16">
        <v>140</v>
      </c>
      <c r="Q21" s="16">
        <f>R21+S21+T21+U21</f>
        <v>239.7</v>
      </c>
      <c r="R21" s="16">
        <v>90.7</v>
      </c>
      <c r="S21" s="16">
        <v>35.200000000000003</v>
      </c>
      <c r="T21" s="16">
        <v>113.8</v>
      </c>
      <c r="U21" s="16">
        <v>0</v>
      </c>
      <c r="V21" s="16">
        <f>X21+W21</f>
        <v>106</v>
      </c>
      <c r="W21" s="16">
        <v>0</v>
      </c>
      <c r="X21" s="16">
        <v>106</v>
      </c>
      <c r="Y21" s="16">
        <v>0</v>
      </c>
      <c r="Z21" s="16">
        <f>AB21+AA21</f>
        <v>250</v>
      </c>
      <c r="AA21" s="43">
        <v>0</v>
      </c>
      <c r="AB21" s="16">
        <v>250</v>
      </c>
      <c r="AC21" s="46">
        <f>AE21+AD21</f>
        <v>192</v>
      </c>
      <c r="AD21" s="46">
        <v>0</v>
      </c>
      <c r="AE21" s="46">
        <v>192</v>
      </c>
      <c r="AF21" s="4"/>
      <c r="AG21" s="4"/>
      <c r="AH21" s="4"/>
      <c r="AI21" s="4"/>
      <c r="AJ21" s="4"/>
    </row>
    <row r="22" spans="1:36" s="8" customFormat="1" ht="73.5" customHeight="1" x14ac:dyDescent="0.2">
      <c r="A22" s="28" t="s">
        <v>21</v>
      </c>
      <c r="B22" s="29" t="s">
        <v>9</v>
      </c>
      <c r="C22" s="29" t="s">
        <v>27</v>
      </c>
      <c r="D22" s="20">
        <f t="shared" si="38"/>
        <v>278277.5</v>
      </c>
      <c r="E22" s="17">
        <f>G22+F22</f>
        <v>22294.799999999999</v>
      </c>
      <c r="F22" s="17">
        <v>0</v>
      </c>
      <c r="G22" s="17">
        <v>22294.799999999999</v>
      </c>
      <c r="H22" s="17">
        <f>J22+I22</f>
        <v>26166.5</v>
      </c>
      <c r="I22" s="17">
        <v>0</v>
      </c>
      <c r="J22" s="17">
        <v>26166.5</v>
      </c>
      <c r="K22" s="17">
        <f>M22+L22</f>
        <v>32810.300000000003</v>
      </c>
      <c r="L22" s="17">
        <v>415.9</v>
      </c>
      <c r="M22" s="17">
        <v>32394.400000000001</v>
      </c>
      <c r="N22" s="16">
        <f>P22+O22</f>
        <v>37538.300000000003</v>
      </c>
      <c r="O22" s="16">
        <v>0</v>
      </c>
      <c r="P22" s="16">
        <v>37538.300000000003</v>
      </c>
      <c r="Q22" s="16">
        <f>T22+S22+U22</f>
        <v>38586.400000000001</v>
      </c>
      <c r="R22" s="16">
        <v>0</v>
      </c>
      <c r="S22" s="16">
        <v>0</v>
      </c>
      <c r="T22" s="16">
        <v>38586.400000000001</v>
      </c>
      <c r="U22" s="16">
        <v>0</v>
      </c>
      <c r="V22" s="16">
        <f>X22+W22</f>
        <v>44480.6</v>
      </c>
      <c r="W22" s="16">
        <v>0</v>
      </c>
      <c r="X22" s="16">
        <v>44480.6</v>
      </c>
      <c r="Y22" s="16">
        <v>0</v>
      </c>
      <c r="Z22" s="16">
        <f>AB22+AA22</f>
        <v>38177.5</v>
      </c>
      <c r="AA22" s="43">
        <v>0</v>
      </c>
      <c r="AB22" s="16">
        <v>38177.5</v>
      </c>
      <c r="AC22" s="46">
        <f>AE22+AD22</f>
        <v>38223.1</v>
      </c>
      <c r="AD22" s="46">
        <v>0</v>
      </c>
      <c r="AE22" s="46">
        <v>38223.1</v>
      </c>
      <c r="AF22" s="4"/>
      <c r="AG22" s="4"/>
      <c r="AH22" s="4"/>
      <c r="AI22" s="4"/>
      <c r="AJ22" s="4"/>
    </row>
    <row r="23" spans="1:36" s="8" customFormat="1" ht="76.5" customHeight="1" x14ac:dyDescent="0.2">
      <c r="A23" s="28" t="s">
        <v>17</v>
      </c>
      <c r="B23" s="29" t="s">
        <v>9</v>
      </c>
      <c r="C23" s="29" t="s">
        <v>27</v>
      </c>
      <c r="D23" s="20">
        <f t="shared" si="38"/>
        <v>70774.7</v>
      </c>
      <c r="E23" s="17">
        <f>G23+F23</f>
        <v>4823.1000000000004</v>
      </c>
      <c r="F23" s="17">
        <v>0</v>
      </c>
      <c r="G23" s="17">
        <v>4823.1000000000004</v>
      </c>
      <c r="H23" s="17">
        <f>J23+I23</f>
        <v>8691.5</v>
      </c>
      <c r="I23" s="17">
        <v>0</v>
      </c>
      <c r="J23" s="17">
        <v>8691.5</v>
      </c>
      <c r="K23" s="17">
        <f>M23+L23</f>
        <v>8644.5</v>
      </c>
      <c r="L23" s="17">
        <v>0</v>
      </c>
      <c r="M23" s="17">
        <v>8644.5</v>
      </c>
      <c r="N23" s="16">
        <f>P23+O23</f>
        <v>8264.6</v>
      </c>
      <c r="O23" s="16">
        <v>0</v>
      </c>
      <c r="P23" s="16">
        <v>8264.6</v>
      </c>
      <c r="Q23" s="16">
        <f>T23+S23+U23</f>
        <v>8342.2999999999993</v>
      </c>
      <c r="R23" s="16">
        <v>0</v>
      </c>
      <c r="S23" s="16">
        <v>0</v>
      </c>
      <c r="T23" s="16">
        <v>8288.2999999999993</v>
      </c>
      <c r="U23" s="16">
        <v>54</v>
      </c>
      <c r="V23" s="16">
        <f>X23+W23+Y23</f>
        <v>10556</v>
      </c>
      <c r="W23" s="16">
        <v>0</v>
      </c>
      <c r="X23" s="16">
        <v>10436</v>
      </c>
      <c r="Y23" s="16">
        <v>120</v>
      </c>
      <c r="Z23" s="16">
        <f>AB23+AA23</f>
        <v>10624.5</v>
      </c>
      <c r="AA23" s="43">
        <v>0</v>
      </c>
      <c r="AB23" s="16">
        <v>10624.5</v>
      </c>
      <c r="AC23" s="46">
        <f>AE23+AD23</f>
        <v>10828.2</v>
      </c>
      <c r="AD23" s="46">
        <v>0</v>
      </c>
      <c r="AE23" s="46">
        <v>10828.2</v>
      </c>
      <c r="AF23" s="4"/>
      <c r="AG23" s="4"/>
      <c r="AH23" s="4"/>
      <c r="AI23" s="4"/>
      <c r="AJ23" s="4"/>
    </row>
    <row r="24" spans="1:36" s="27" customFormat="1" ht="36.75" customHeight="1" x14ac:dyDescent="0.2">
      <c r="A24" s="65" t="s">
        <v>49</v>
      </c>
      <c r="B24" s="68" t="s">
        <v>29</v>
      </c>
      <c r="C24" s="26" t="s">
        <v>68</v>
      </c>
      <c r="D24" s="13">
        <f t="shared" si="38"/>
        <v>1294386</v>
      </c>
      <c r="E24" s="21">
        <f t="shared" ref="E24:M24" si="39">E25</f>
        <v>131442.59999999998</v>
      </c>
      <c r="F24" s="21">
        <f>F25</f>
        <v>1163.2</v>
      </c>
      <c r="G24" s="21">
        <f>G25</f>
        <v>130279.4</v>
      </c>
      <c r="H24" s="21">
        <f>H25+H26</f>
        <v>135490.49999999997</v>
      </c>
      <c r="I24" s="21">
        <f>I25+I26</f>
        <v>1387.3</v>
      </c>
      <c r="J24" s="21">
        <f t="shared" si="39"/>
        <v>134103.20000000001</v>
      </c>
      <c r="K24" s="21">
        <f>K25+K26</f>
        <v>141777.9</v>
      </c>
      <c r="L24" s="21">
        <f>L25+L26</f>
        <v>2670.8999999999996</v>
      </c>
      <c r="M24" s="21">
        <f t="shared" si="39"/>
        <v>139107</v>
      </c>
      <c r="N24" s="22">
        <f>O24+P24</f>
        <v>156175.19999999998</v>
      </c>
      <c r="O24" s="22">
        <f>O25+O26</f>
        <v>1846.4</v>
      </c>
      <c r="P24" s="22">
        <f>P25</f>
        <v>154328.79999999999</v>
      </c>
      <c r="Q24" s="22">
        <f>R24+S24+T24+U24</f>
        <v>167070.6</v>
      </c>
      <c r="R24" s="22">
        <f>R25+R26+R27</f>
        <v>0</v>
      </c>
      <c r="S24" s="22">
        <f t="shared" ref="S24:U24" si="40">S25+S26+S27</f>
        <v>1926.9</v>
      </c>
      <c r="T24" s="22">
        <f t="shared" si="40"/>
        <v>165143.70000000001</v>
      </c>
      <c r="U24" s="22">
        <f t="shared" si="40"/>
        <v>0</v>
      </c>
      <c r="V24" s="22">
        <f>W24+X24+Y24</f>
        <v>196731.8</v>
      </c>
      <c r="W24" s="22">
        <f>W25+W26+W27</f>
        <v>1842.8999999999999</v>
      </c>
      <c r="X24" s="22">
        <f>X25+X26+X27</f>
        <v>194888.9</v>
      </c>
      <c r="Y24" s="22">
        <f>Y25+Y26+Y27</f>
        <v>0</v>
      </c>
      <c r="Z24" s="22">
        <f>AA24+AB24</f>
        <v>182646.6</v>
      </c>
      <c r="AA24" s="57">
        <f>AA25+AA26+AA27</f>
        <v>1864.1</v>
      </c>
      <c r="AB24" s="57">
        <f>AB25+AB26+AB27</f>
        <v>180782.5</v>
      </c>
      <c r="AC24" s="48">
        <f>AD24+AE24</f>
        <v>183050.8</v>
      </c>
      <c r="AD24" s="48">
        <f>AD25+AD26+AD27</f>
        <v>1864.1</v>
      </c>
      <c r="AE24" s="48">
        <f>AE25+AE26+AE27</f>
        <v>181186.69999999998</v>
      </c>
      <c r="AF24" s="3"/>
      <c r="AG24" s="3"/>
      <c r="AH24" s="3"/>
      <c r="AI24" s="3"/>
      <c r="AJ24" s="3"/>
    </row>
    <row r="25" spans="1:36" s="8" customFormat="1" ht="39.75" customHeight="1" x14ac:dyDescent="0.2">
      <c r="A25" s="66"/>
      <c r="B25" s="70"/>
      <c r="C25" s="26" t="s">
        <v>8</v>
      </c>
      <c r="D25" s="20">
        <f t="shared" si="38"/>
        <v>1284943.6999999997</v>
      </c>
      <c r="E25" s="17">
        <f>E29+E30+E31+E32+E33+E35+E37+E38+E40+E41+E44</f>
        <v>131442.59999999998</v>
      </c>
      <c r="F25" s="17">
        <f>F29+F30+F31+F32+F33+F35+F37+F38+F40+F41+F44</f>
        <v>1163.2</v>
      </c>
      <c r="G25" s="17">
        <f>G29+G30+G31+G32+G33+G35+G37+G38+G40+G41+G44</f>
        <v>130279.4</v>
      </c>
      <c r="H25" s="17">
        <f>H29+H30+H31+H32+H33+H35+H37+H38+H40+H41+H44+H28</f>
        <v>134910.09999999998</v>
      </c>
      <c r="I25" s="17">
        <f>I29+I30+I31+I32+I33+I35+I37+I38+I40+I41+I44</f>
        <v>806.9</v>
      </c>
      <c r="J25" s="17">
        <f>J29+J30+J31+J32+J33+J35+J37+J38+J40+J41+J44+J28</f>
        <v>134103.20000000001</v>
      </c>
      <c r="K25" s="17">
        <f t="shared" ref="K25:K35" si="41">M25+L25</f>
        <v>140526</v>
      </c>
      <c r="L25" s="17">
        <f>L29+L30+L31+L32+L33+L35+L37+L38+L40+L41+L44+L43</f>
        <v>1419</v>
      </c>
      <c r="M25" s="17">
        <f>M29+M30+M31+M32+M33+M35+M37+M38+M40+M41+M44+M28</f>
        <v>139107</v>
      </c>
      <c r="N25" s="16">
        <f t="shared" ref="N25:N38" si="42">P25+O25</f>
        <v>154668.4</v>
      </c>
      <c r="O25" s="16">
        <f>O29+O30+O31+O32+O33+O35+O37+O38+O40+O41+O44+O43</f>
        <v>339.6</v>
      </c>
      <c r="P25" s="16">
        <f>P29+P30+P31+P32+P33+P35+P37+P38+P40+P41+P44+P28+P45</f>
        <v>154328.79999999999</v>
      </c>
      <c r="Q25" s="16">
        <f t="shared" ref="Q25:Q41" si="43">T25+S25</f>
        <v>165496.1</v>
      </c>
      <c r="R25" s="16">
        <v>0</v>
      </c>
      <c r="S25" s="16">
        <f>S29+S30+S31+S32+S33+S35+S37+S38+S40+S41+S44+S43</f>
        <v>352.4</v>
      </c>
      <c r="T25" s="16">
        <f>T29+T30+T31+T32+T33+T35+T37+T38+T40+T41+T44+T28</f>
        <v>165143.70000000001</v>
      </c>
      <c r="U25" s="16">
        <f>U29+U30+U31+U32+U33+U35+U37+U38+U40+U41+U44+U43</f>
        <v>0</v>
      </c>
      <c r="V25" s="16">
        <f>V29+V30+V31+V32+V33+V35+V37+V38+V40+V41+V44+V28+V43</f>
        <v>195197.49999999997</v>
      </c>
      <c r="W25" s="16">
        <f>W29+W30+W31+W32+W33+W35+W37+W38+W40+W41+W44+W43</f>
        <v>382.8</v>
      </c>
      <c r="X25" s="16">
        <f>X29+X30+X31+X32+X33+X35+X37+X38+X40+X41+X44+X28</f>
        <v>194814.69999999998</v>
      </c>
      <c r="Y25" s="16">
        <f>Y29+Y30+Y31+Y32+Y33+Y35+Y37+Y38+Y40+Y41+Y44+Y43</f>
        <v>0</v>
      </c>
      <c r="Z25" s="16">
        <f>Z29+Z30+Z31+Z32+Z33+Z35+Z37+Z38+Z40+Z41+Z44+Z28+Z43</f>
        <v>181149.4</v>
      </c>
      <c r="AA25" s="43">
        <f>AA29+AA30+AA31+AA32+AA33+AA35+AA37+AA38+AA40+AA41+AA44+AA43</f>
        <v>366.9</v>
      </c>
      <c r="AB25" s="16">
        <f>AB29+AB30+AB31+AB32+AB33+AB35+AB37+AB38+AB40+AB41+AB44+AB28</f>
        <v>180782.5</v>
      </c>
      <c r="AC25" s="46">
        <f>AC29+AC30+AC31+AC32+AC33+AC35+AC37+AC38+AC40+AC41+AC44+AC28+AC43</f>
        <v>181553.59999999998</v>
      </c>
      <c r="AD25" s="46">
        <f>AD29+AD30+AD31+AD32+AD33+AD35+AD37+AD38+AD40+AD41+AD44+AD43</f>
        <v>366.9</v>
      </c>
      <c r="AE25" s="46">
        <f>AE29+AE30+AE31+AE32+AE33+AE35+AE37+AE38+AE40+AE41+AE44+AE28</f>
        <v>181186.69999999998</v>
      </c>
      <c r="AF25" s="4"/>
      <c r="AG25" s="4"/>
      <c r="AH25" s="4"/>
      <c r="AI25" s="4"/>
      <c r="AJ25" s="4"/>
    </row>
    <row r="26" spans="1:36" s="27" customFormat="1" ht="77.25" customHeight="1" x14ac:dyDescent="0.2">
      <c r="A26" s="66"/>
      <c r="B26" s="26" t="s">
        <v>9</v>
      </c>
      <c r="C26" s="26" t="s">
        <v>27</v>
      </c>
      <c r="D26" s="20">
        <f t="shared" si="38"/>
        <v>9368.0999999999985</v>
      </c>
      <c r="E26" s="17">
        <f t="shared" ref="E26:E41" si="44">G26+F26</f>
        <v>0</v>
      </c>
      <c r="F26" s="17">
        <v>0</v>
      </c>
      <c r="G26" s="17">
        <v>0</v>
      </c>
      <c r="H26" s="17">
        <f>J26+I26</f>
        <v>580.4</v>
      </c>
      <c r="I26" s="17">
        <f>I34+I36+I39</f>
        <v>580.4</v>
      </c>
      <c r="J26" s="17">
        <v>0</v>
      </c>
      <c r="K26" s="17">
        <f t="shared" si="41"/>
        <v>1251.8999999999999</v>
      </c>
      <c r="L26" s="17">
        <f>L34+L36+L39+L42</f>
        <v>1251.8999999999999</v>
      </c>
      <c r="M26" s="17">
        <v>0</v>
      </c>
      <c r="N26" s="16">
        <f t="shared" si="42"/>
        <v>1506.8</v>
      </c>
      <c r="O26" s="16">
        <f>O34+O36+O39+O42</f>
        <v>1506.8</v>
      </c>
      <c r="P26" s="16">
        <v>0</v>
      </c>
      <c r="Q26" s="16">
        <f t="shared" si="43"/>
        <v>1574.5000000000002</v>
      </c>
      <c r="R26" s="16">
        <v>0</v>
      </c>
      <c r="S26" s="16">
        <f>S34+S36+S39+S42</f>
        <v>1574.5000000000002</v>
      </c>
      <c r="T26" s="16">
        <v>0</v>
      </c>
      <c r="U26" s="16">
        <f>U34+U36+U39+U42</f>
        <v>0</v>
      </c>
      <c r="V26" s="16">
        <f>X26+W26+Y26</f>
        <v>1460.1</v>
      </c>
      <c r="W26" s="16">
        <f>W34+W36+W39+W42</f>
        <v>1460.1</v>
      </c>
      <c r="X26" s="16">
        <v>0</v>
      </c>
      <c r="Y26" s="16">
        <f>Y34+Y36+Y39+Y42</f>
        <v>0</v>
      </c>
      <c r="Z26" s="16">
        <f t="shared" ref="Z26:Z44" si="45">AB26+AA26</f>
        <v>1497.2</v>
      </c>
      <c r="AA26" s="43">
        <f>AA34+AA36+AA39+AA42</f>
        <v>1497.2</v>
      </c>
      <c r="AB26" s="16">
        <v>0</v>
      </c>
      <c r="AC26" s="46">
        <f t="shared" ref="AC26:AC44" si="46">AE26+AD26</f>
        <v>1497.2</v>
      </c>
      <c r="AD26" s="46">
        <f>AD34+AD36+AD39+AD42</f>
        <v>1497.2</v>
      </c>
      <c r="AE26" s="46">
        <v>0</v>
      </c>
      <c r="AF26" s="3"/>
      <c r="AG26" s="3"/>
      <c r="AH26" s="3"/>
      <c r="AI26" s="3"/>
      <c r="AJ26" s="3"/>
    </row>
    <row r="27" spans="1:36" s="27" customFormat="1" ht="66.75" customHeight="1" x14ac:dyDescent="0.2">
      <c r="A27" s="67"/>
      <c r="B27" s="26" t="s">
        <v>75</v>
      </c>
      <c r="C27" s="26" t="s">
        <v>75</v>
      </c>
      <c r="D27" s="20">
        <f t="shared" si="38"/>
        <v>74.2</v>
      </c>
      <c r="E27" s="17">
        <f>F27+G27</f>
        <v>0</v>
      </c>
      <c r="F27" s="17">
        <f>F46+F47</f>
        <v>0</v>
      </c>
      <c r="G27" s="17">
        <f>G46+G47</f>
        <v>0</v>
      </c>
      <c r="H27" s="17">
        <f>I27+J27</f>
        <v>0</v>
      </c>
      <c r="I27" s="17">
        <f>I46+I47</f>
        <v>0</v>
      </c>
      <c r="J27" s="17">
        <f>J46+J47</f>
        <v>0</v>
      </c>
      <c r="K27" s="17">
        <f>L27+M27</f>
        <v>0</v>
      </c>
      <c r="L27" s="17">
        <f>L46+L47</f>
        <v>0</v>
      </c>
      <c r="M27" s="17">
        <f>M46+M47</f>
        <v>0</v>
      </c>
      <c r="N27" s="16">
        <f>O27+P27</f>
        <v>0</v>
      </c>
      <c r="O27" s="16">
        <f>O46+O47</f>
        <v>0</v>
      </c>
      <c r="P27" s="16">
        <f>P46+P47</f>
        <v>0</v>
      </c>
      <c r="Q27" s="16">
        <f>R27+S27+T27+U27</f>
        <v>0</v>
      </c>
      <c r="R27" s="16">
        <f>R46+R47</f>
        <v>0</v>
      </c>
      <c r="S27" s="16">
        <f>S46+S47</f>
        <v>0</v>
      </c>
      <c r="T27" s="16">
        <f t="shared" ref="T27:U27" si="47">T46+T47</f>
        <v>0</v>
      </c>
      <c r="U27" s="16">
        <f t="shared" si="47"/>
        <v>0</v>
      </c>
      <c r="V27" s="16">
        <f>W27+X27+Y27</f>
        <v>74.2</v>
      </c>
      <c r="W27" s="16">
        <f>W46+W47</f>
        <v>0</v>
      </c>
      <c r="X27" s="16">
        <f t="shared" ref="X27:Y27" si="48">X46+X47</f>
        <v>74.2</v>
      </c>
      <c r="Y27" s="16">
        <f t="shared" si="48"/>
        <v>0</v>
      </c>
      <c r="Z27" s="16">
        <f>AA27+AB27</f>
        <v>0</v>
      </c>
      <c r="AA27" s="43">
        <f>AA46+AA47</f>
        <v>0</v>
      </c>
      <c r="AB27" s="43">
        <f>AB46+AB47</f>
        <v>0</v>
      </c>
      <c r="AC27" s="46">
        <f>AD27+AE27</f>
        <v>0</v>
      </c>
      <c r="AD27" s="46">
        <f>AD46+AD47</f>
        <v>0</v>
      </c>
      <c r="AE27" s="46">
        <f>AE46+AE47</f>
        <v>0</v>
      </c>
      <c r="AF27" s="3"/>
      <c r="AG27" s="3"/>
      <c r="AH27" s="3"/>
      <c r="AI27" s="3"/>
      <c r="AJ27" s="3"/>
    </row>
    <row r="28" spans="1:36" s="27" customFormat="1" ht="51" x14ac:dyDescent="0.2">
      <c r="A28" s="49" t="s">
        <v>57</v>
      </c>
      <c r="B28" s="29" t="s">
        <v>29</v>
      </c>
      <c r="C28" s="29" t="s">
        <v>8</v>
      </c>
      <c r="D28" s="20">
        <f t="shared" si="38"/>
        <v>825.8</v>
      </c>
      <c r="E28" s="17">
        <f t="shared" si="44"/>
        <v>0</v>
      </c>
      <c r="F28" s="17">
        <v>0</v>
      </c>
      <c r="G28" s="17">
        <v>0</v>
      </c>
      <c r="H28" s="17">
        <f>J28</f>
        <v>100</v>
      </c>
      <c r="I28" s="17">
        <v>0</v>
      </c>
      <c r="J28" s="17">
        <v>100</v>
      </c>
      <c r="K28" s="17">
        <f t="shared" si="41"/>
        <v>0</v>
      </c>
      <c r="L28" s="17">
        <v>0</v>
      </c>
      <c r="M28" s="17">
        <v>0</v>
      </c>
      <c r="N28" s="16">
        <f t="shared" si="42"/>
        <v>0</v>
      </c>
      <c r="O28" s="16">
        <v>0</v>
      </c>
      <c r="P28" s="16">
        <v>0</v>
      </c>
      <c r="Q28" s="16">
        <f t="shared" si="43"/>
        <v>200</v>
      </c>
      <c r="R28" s="16">
        <v>0</v>
      </c>
      <c r="S28" s="16">
        <v>0</v>
      </c>
      <c r="T28" s="16">
        <v>200</v>
      </c>
      <c r="U28" s="16">
        <v>0</v>
      </c>
      <c r="V28" s="16">
        <f t="shared" ref="V28:V44" si="49">X28+W28</f>
        <v>125.8</v>
      </c>
      <c r="W28" s="16">
        <v>0</v>
      </c>
      <c r="X28" s="16">
        <v>125.8</v>
      </c>
      <c r="Y28" s="16">
        <v>0</v>
      </c>
      <c r="Z28" s="16">
        <f t="shared" si="45"/>
        <v>200</v>
      </c>
      <c r="AA28" s="43">
        <v>0</v>
      </c>
      <c r="AB28" s="16">
        <v>200</v>
      </c>
      <c r="AC28" s="46">
        <f t="shared" si="46"/>
        <v>200</v>
      </c>
      <c r="AD28" s="46">
        <v>0</v>
      </c>
      <c r="AE28" s="46">
        <v>200</v>
      </c>
      <c r="AF28" s="3"/>
      <c r="AG28" s="3"/>
      <c r="AH28" s="3"/>
      <c r="AI28" s="3"/>
      <c r="AJ28" s="3"/>
    </row>
    <row r="29" spans="1:36" s="8" customFormat="1" ht="51" x14ac:dyDescent="0.2">
      <c r="A29" s="28" t="s">
        <v>20</v>
      </c>
      <c r="B29" s="29" t="s">
        <v>29</v>
      </c>
      <c r="C29" s="29" t="s">
        <v>8</v>
      </c>
      <c r="D29" s="20">
        <f t="shared" si="38"/>
        <v>2096.8000000000002</v>
      </c>
      <c r="E29" s="17">
        <f t="shared" si="44"/>
        <v>196.8</v>
      </c>
      <c r="F29" s="17">
        <v>0</v>
      </c>
      <c r="G29" s="17">
        <v>196.8</v>
      </c>
      <c r="H29" s="17">
        <f t="shared" ref="H29:H41" si="50">J29+I29</f>
        <v>200</v>
      </c>
      <c r="I29" s="17">
        <v>0</v>
      </c>
      <c r="J29" s="17">
        <v>200</v>
      </c>
      <c r="K29" s="17">
        <f t="shared" si="41"/>
        <v>200</v>
      </c>
      <c r="L29" s="17">
        <v>0</v>
      </c>
      <c r="M29" s="17">
        <v>200</v>
      </c>
      <c r="N29" s="16">
        <f t="shared" si="42"/>
        <v>300</v>
      </c>
      <c r="O29" s="16">
        <v>0</v>
      </c>
      <c r="P29" s="16">
        <v>300</v>
      </c>
      <c r="Q29" s="16">
        <f t="shared" si="43"/>
        <v>300</v>
      </c>
      <c r="R29" s="16">
        <v>0</v>
      </c>
      <c r="S29" s="16">
        <v>0</v>
      </c>
      <c r="T29" s="16">
        <v>300</v>
      </c>
      <c r="U29" s="16">
        <v>0</v>
      </c>
      <c r="V29" s="16">
        <f t="shared" si="49"/>
        <v>300</v>
      </c>
      <c r="W29" s="16">
        <v>0</v>
      </c>
      <c r="X29" s="16">
        <v>300</v>
      </c>
      <c r="Y29" s="16">
        <v>0</v>
      </c>
      <c r="Z29" s="16">
        <f t="shared" si="45"/>
        <v>300</v>
      </c>
      <c r="AA29" s="43">
        <v>0</v>
      </c>
      <c r="AB29" s="16">
        <v>300</v>
      </c>
      <c r="AC29" s="46">
        <f t="shared" si="46"/>
        <v>300</v>
      </c>
      <c r="AD29" s="46">
        <v>0</v>
      </c>
      <c r="AE29" s="46">
        <v>300</v>
      </c>
      <c r="AF29" s="4"/>
      <c r="AG29" s="4"/>
      <c r="AH29" s="4"/>
      <c r="AI29" s="4"/>
      <c r="AJ29" s="4"/>
    </row>
    <row r="30" spans="1:36" s="8" customFormat="1" ht="51" x14ac:dyDescent="0.2">
      <c r="A30" s="28" t="s">
        <v>22</v>
      </c>
      <c r="B30" s="29" t="s">
        <v>30</v>
      </c>
      <c r="C30" s="29" t="s">
        <v>8</v>
      </c>
      <c r="D30" s="20">
        <f t="shared" si="38"/>
        <v>1101320.5</v>
      </c>
      <c r="E30" s="17">
        <f t="shared" si="44"/>
        <v>112856.5</v>
      </c>
      <c r="F30" s="17">
        <v>0</v>
      </c>
      <c r="G30" s="17">
        <v>112856.5</v>
      </c>
      <c r="H30" s="17">
        <f t="shared" si="50"/>
        <v>116737.5</v>
      </c>
      <c r="I30" s="17">
        <v>0</v>
      </c>
      <c r="J30" s="17">
        <v>116737.5</v>
      </c>
      <c r="K30" s="17">
        <f t="shared" si="41"/>
        <v>121282.2</v>
      </c>
      <c r="L30" s="17">
        <v>1161.5</v>
      </c>
      <c r="M30" s="17">
        <v>120120.7</v>
      </c>
      <c r="N30" s="16">
        <f t="shared" si="42"/>
        <v>132327.29999999999</v>
      </c>
      <c r="O30" s="16">
        <v>0</v>
      </c>
      <c r="P30" s="16">
        <v>132327.29999999999</v>
      </c>
      <c r="Q30" s="16">
        <f t="shared" si="43"/>
        <v>142190.9</v>
      </c>
      <c r="R30" s="16">
        <v>0</v>
      </c>
      <c r="S30" s="16">
        <v>0</v>
      </c>
      <c r="T30" s="16">
        <v>142190.9</v>
      </c>
      <c r="U30" s="16">
        <v>0</v>
      </c>
      <c r="V30" s="16">
        <f t="shared" si="49"/>
        <v>167607.1</v>
      </c>
      <c r="W30" s="16">
        <v>0</v>
      </c>
      <c r="X30" s="16">
        <v>167607.1</v>
      </c>
      <c r="Y30" s="16">
        <v>0</v>
      </c>
      <c r="Z30" s="16">
        <f t="shared" si="45"/>
        <v>153995.1</v>
      </c>
      <c r="AA30" s="43">
        <v>0</v>
      </c>
      <c r="AB30" s="16">
        <v>153995.1</v>
      </c>
      <c r="AC30" s="46">
        <f t="shared" si="46"/>
        <v>154323.9</v>
      </c>
      <c r="AD30" s="46">
        <v>0</v>
      </c>
      <c r="AE30" s="46">
        <v>154323.9</v>
      </c>
      <c r="AF30" s="4"/>
      <c r="AG30" s="4"/>
      <c r="AH30" s="4"/>
      <c r="AI30" s="4"/>
      <c r="AJ30" s="4"/>
    </row>
    <row r="31" spans="1:36" s="8" customFormat="1" ht="56.25" customHeight="1" x14ac:dyDescent="0.2">
      <c r="A31" s="28" t="s">
        <v>62</v>
      </c>
      <c r="B31" s="29" t="s">
        <v>28</v>
      </c>
      <c r="C31" s="29" t="s">
        <v>8</v>
      </c>
      <c r="D31" s="20">
        <f t="shared" si="38"/>
        <v>107949.5</v>
      </c>
      <c r="E31" s="17">
        <f t="shared" si="44"/>
        <v>10318.700000000001</v>
      </c>
      <c r="F31" s="17">
        <v>0</v>
      </c>
      <c r="G31" s="17">
        <v>10318.700000000001</v>
      </c>
      <c r="H31" s="17">
        <f t="shared" si="50"/>
        <v>10132.700000000001</v>
      </c>
      <c r="I31" s="17">
        <v>0</v>
      </c>
      <c r="J31" s="17">
        <v>10132.700000000001</v>
      </c>
      <c r="K31" s="17">
        <f t="shared" si="41"/>
        <v>11238.9</v>
      </c>
      <c r="L31" s="17">
        <v>0</v>
      </c>
      <c r="M31" s="17">
        <v>11238.9</v>
      </c>
      <c r="N31" s="16">
        <f t="shared" si="42"/>
        <v>12233</v>
      </c>
      <c r="O31" s="16">
        <v>0</v>
      </c>
      <c r="P31" s="16">
        <v>12233</v>
      </c>
      <c r="Q31" s="16">
        <f t="shared" si="43"/>
        <v>14040</v>
      </c>
      <c r="R31" s="16">
        <v>0</v>
      </c>
      <c r="S31" s="16">
        <v>0</v>
      </c>
      <c r="T31" s="16">
        <v>14040</v>
      </c>
      <c r="U31" s="16">
        <v>0</v>
      </c>
      <c r="V31" s="16">
        <f t="shared" si="49"/>
        <v>17706.599999999999</v>
      </c>
      <c r="W31" s="16">
        <v>0</v>
      </c>
      <c r="X31" s="16">
        <v>17706.599999999999</v>
      </c>
      <c r="Y31" s="16">
        <v>0</v>
      </c>
      <c r="Z31" s="16">
        <f t="shared" si="45"/>
        <v>16102.1</v>
      </c>
      <c r="AA31" s="43">
        <v>0</v>
      </c>
      <c r="AB31" s="16">
        <v>16102.1</v>
      </c>
      <c r="AC31" s="46">
        <f t="shared" si="46"/>
        <v>16177.5</v>
      </c>
      <c r="AD31" s="46">
        <v>0</v>
      </c>
      <c r="AE31" s="46">
        <v>16177.5</v>
      </c>
      <c r="AF31" s="4"/>
      <c r="AG31" s="4"/>
      <c r="AH31" s="4"/>
      <c r="AI31" s="4"/>
      <c r="AJ31" s="4"/>
    </row>
    <row r="32" spans="1:36" s="8" customFormat="1" ht="106.5" customHeight="1" x14ac:dyDescent="0.2">
      <c r="A32" s="28" t="s">
        <v>51</v>
      </c>
      <c r="B32" s="29" t="s">
        <v>30</v>
      </c>
      <c r="C32" s="29" t="s">
        <v>8</v>
      </c>
      <c r="D32" s="20">
        <f t="shared" si="38"/>
        <v>288.49999999999994</v>
      </c>
      <c r="E32" s="17">
        <f t="shared" si="44"/>
        <v>25.1</v>
      </c>
      <c r="F32" s="17">
        <v>25.1</v>
      </c>
      <c r="G32" s="17">
        <v>0</v>
      </c>
      <c r="H32" s="17">
        <f t="shared" si="50"/>
        <v>28.7</v>
      </c>
      <c r="I32" s="17">
        <v>28.7</v>
      </c>
      <c r="J32" s="17">
        <v>0</v>
      </c>
      <c r="K32" s="17">
        <f t="shared" si="41"/>
        <v>31.9</v>
      </c>
      <c r="L32" s="17">
        <v>31.9</v>
      </c>
      <c r="M32" s="17">
        <v>0</v>
      </c>
      <c r="N32" s="16">
        <f t="shared" si="42"/>
        <v>38</v>
      </c>
      <c r="O32" s="16">
        <v>38</v>
      </c>
      <c r="P32" s="16">
        <v>0</v>
      </c>
      <c r="Q32" s="16">
        <f t="shared" si="43"/>
        <v>37.700000000000003</v>
      </c>
      <c r="R32" s="16">
        <v>0</v>
      </c>
      <c r="S32" s="16">
        <v>37.700000000000003</v>
      </c>
      <c r="T32" s="16">
        <v>0</v>
      </c>
      <c r="U32" s="16">
        <v>0</v>
      </c>
      <c r="V32" s="16">
        <f t="shared" si="49"/>
        <v>41.7</v>
      </c>
      <c r="W32" s="16">
        <v>41.7</v>
      </c>
      <c r="X32" s="16">
        <v>0</v>
      </c>
      <c r="Y32" s="16">
        <v>0</v>
      </c>
      <c r="Z32" s="16">
        <f t="shared" si="45"/>
        <v>42.7</v>
      </c>
      <c r="AA32" s="43">
        <v>42.7</v>
      </c>
      <c r="AB32" s="16">
        <v>0</v>
      </c>
      <c r="AC32" s="46">
        <f t="shared" si="46"/>
        <v>42.7</v>
      </c>
      <c r="AD32" s="46">
        <v>42.7</v>
      </c>
      <c r="AE32" s="46">
        <v>0</v>
      </c>
      <c r="AF32" s="4"/>
      <c r="AG32" s="4"/>
      <c r="AH32" s="4"/>
      <c r="AI32" s="4"/>
      <c r="AJ32" s="4"/>
    </row>
    <row r="33" spans="1:36" s="8" customFormat="1" ht="38.25" x14ac:dyDescent="0.2">
      <c r="A33" s="71" t="s">
        <v>53</v>
      </c>
      <c r="B33" s="29" t="s">
        <v>31</v>
      </c>
      <c r="C33" s="29" t="s">
        <v>8</v>
      </c>
      <c r="D33" s="20">
        <f t="shared" si="38"/>
        <v>25.4</v>
      </c>
      <c r="E33" s="17">
        <f t="shared" si="44"/>
        <v>15.9</v>
      </c>
      <c r="F33" s="17">
        <v>15.9</v>
      </c>
      <c r="G33" s="17">
        <v>0</v>
      </c>
      <c r="H33" s="17">
        <f t="shared" si="50"/>
        <v>9.5</v>
      </c>
      <c r="I33" s="17">
        <v>9.5</v>
      </c>
      <c r="J33" s="17">
        <v>0</v>
      </c>
      <c r="K33" s="17">
        <f t="shared" si="41"/>
        <v>0</v>
      </c>
      <c r="L33" s="17">
        <v>0</v>
      </c>
      <c r="M33" s="17">
        <v>0</v>
      </c>
      <c r="N33" s="16">
        <f t="shared" si="42"/>
        <v>0</v>
      </c>
      <c r="O33" s="16">
        <v>0</v>
      </c>
      <c r="P33" s="16">
        <v>0</v>
      </c>
      <c r="Q33" s="16">
        <f t="shared" si="43"/>
        <v>0</v>
      </c>
      <c r="R33" s="16">
        <v>0</v>
      </c>
      <c r="S33" s="16">
        <v>0</v>
      </c>
      <c r="T33" s="16">
        <v>0</v>
      </c>
      <c r="U33" s="16">
        <v>0</v>
      </c>
      <c r="V33" s="16">
        <f t="shared" si="49"/>
        <v>0</v>
      </c>
      <c r="W33" s="16">
        <v>0</v>
      </c>
      <c r="X33" s="16">
        <v>0</v>
      </c>
      <c r="Y33" s="16">
        <v>0</v>
      </c>
      <c r="Z33" s="16">
        <f t="shared" si="45"/>
        <v>0</v>
      </c>
      <c r="AA33" s="43">
        <v>0</v>
      </c>
      <c r="AB33" s="16">
        <v>0</v>
      </c>
      <c r="AC33" s="46">
        <f t="shared" si="46"/>
        <v>0</v>
      </c>
      <c r="AD33" s="46">
        <v>0</v>
      </c>
      <c r="AE33" s="46">
        <v>0</v>
      </c>
      <c r="AF33" s="4"/>
      <c r="AG33" s="4"/>
      <c r="AH33" s="4"/>
      <c r="AI33" s="4"/>
      <c r="AJ33" s="4"/>
    </row>
    <row r="34" spans="1:36" s="8" customFormat="1" ht="51" x14ac:dyDescent="0.2">
      <c r="A34" s="72"/>
      <c r="B34" s="29" t="s">
        <v>27</v>
      </c>
      <c r="C34" s="29" t="s">
        <v>27</v>
      </c>
      <c r="D34" s="20">
        <f t="shared" si="38"/>
        <v>167.8</v>
      </c>
      <c r="E34" s="17">
        <f t="shared" si="44"/>
        <v>0</v>
      </c>
      <c r="F34" s="17">
        <v>0</v>
      </c>
      <c r="G34" s="17">
        <v>0</v>
      </c>
      <c r="H34" s="17">
        <f t="shared" si="50"/>
        <v>9.6</v>
      </c>
      <c r="I34" s="17">
        <v>9.6</v>
      </c>
      <c r="J34" s="17">
        <v>0</v>
      </c>
      <c r="K34" s="17">
        <f t="shared" si="41"/>
        <v>20.100000000000001</v>
      </c>
      <c r="L34" s="17">
        <v>20.100000000000001</v>
      </c>
      <c r="M34" s="17">
        <v>0</v>
      </c>
      <c r="N34" s="16">
        <f t="shared" si="42"/>
        <v>24.1</v>
      </c>
      <c r="O34" s="16">
        <v>24.1</v>
      </c>
      <c r="P34" s="16">
        <v>0</v>
      </c>
      <c r="Q34" s="16">
        <f t="shared" si="43"/>
        <v>25.4</v>
      </c>
      <c r="R34" s="16">
        <v>0</v>
      </c>
      <c r="S34" s="16">
        <v>25.4</v>
      </c>
      <c r="T34" s="16">
        <v>0</v>
      </c>
      <c r="U34" s="16">
        <v>0</v>
      </c>
      <c r="V34" s="16">
        <f t="shared" si="49"/>
        <v>29</v>
      </c>
      <c r="W34" s="16">
        <v>29</v>
      </c>
      <c r="X34" s="16">
        <v>0</v>
      </c>
      <c r="Y34" s="16">
        <v>0</v>
      </c>
      <c r="Z34" s="16">
        <f t="shared" si="45"/>
        <v>29.8</v>
      </c>
      <c r="AA34" s="43">
        <v>29.8</v>
      </c>
      <c r="AB34" s="16">
        <v>0</v>
      </c>
      <c r="AC34" s="46">
        <f t="shared" si="46"/>
        <v>29.8</v>
      </c>
      <c r="AD34" s="46">
        <v>29.8</v>
      </c>
      <c r="AE34" s="46">
        <v>0</v>
      </c>
      <c r="AF34" s="4"/>
      <c r="AG34" s="4"/>
      <c r="AH34" s="4"/>
      <c r="AI34" s="4"/>
      <c r="AJ34" s="4"/>
    </row>
    <row r="35" spans="1:36" s="8" customFormat="1" ht="38.25" x14ac:dyDescent="0.2">
      <c r="A35" s="71" t="s">
        <v>52</v>
      </c>
      <c r="B35" s="29" t="s">
        <v>31</v>
      </c>
      <c r="C35" s="29" t="s">
        <v>8</v>
      </c>
      <c r="D35" s="20">
        <f t="shared" si="38"/>
        <v>96.9</v>
      </c>
      <c r="E35" s="17">
        <f t="shared" si="44"/>
        <v>63.5</v>
      </c>
      <c r="F35" s="17">
        <v>63.5</v>
      </c>
      <c r="G35" s="17">
        <v>0</v>
      </c>
      <c r="H35" s="17">
        <f t="shared" si="50"/>
        <v>33.4</v>
      </c>
      <c r="I35" s="17">
        <v>33.4</v>
      </c>
      <c r="J35" s="17">
        <v>0</v>
      </c>
      <c r="K35" s="17">
        <f t="shared" si="41"/>
        <v>0</v>
      </c>
      <c r="L35" s="17">
        <v>0</v>
      </c>
      <c r="M35" s="17">
        <v>0</v>
      </c>
      <c r="N35" s="16">
        <f t="shared" si="42"/>
        <v>0</v>
      </c>
      <c r="O35" s="16">
        <v>0</v>
      </c>
      <c r="P35" s="16">
        <v>0</v>
      </c>
      <c r="Q35" s="16">
        <f t="shared" si="43"/>
        <v>0</v>
      </c>
      <c r="R35" s="16">
        <v>0</v>
      </c>
      <c r="S35" s="16">
        <v>0</v>
      </c>
      <c r="T35" s="16">
        <v>0</v>
      </c>
      <c r="U35" s="16">
        <v>0</v>
      </c>
      <c r="V35" s="16">
        <f t="shared" si="49"/>
        <v>0</v>
      </c>
      <c r="W35" s="16">
        <v>0</v>
      </c>
      <c r="X35" s="16">
        <v>0</v>
      </c>
      <c r="Y35" s="16">
        <v>0</v>
      </c>
      <c r="Z35" s="16">
        <f t="shared" si="45"/>
        <v>0</v>
      </c>
      <c r="AA35" s="43">
        <v>0</v>
      </c>
      <c r="AB35" s="16">
        <v>0</v>
      </c>
      <c r="AC35" s="46">
        <f t="shared" si="46"/>
        <v>0</v>
      </c>
      <c r="AD35" s="46">
        <v>0</v>
      </c>
      <c r="AE35" s="46">
        <v>0</v>
      </c>
      <c r="AF35" s="4"/>
      <c r="AG35" s="4"/>
      <c r="AH35" s="4"/>
      <c r="AI35" s="4"/>
      <c r="AJ35" s="4"/>
    </row>
    <row r="36" spans="1:36" s="8" customFormat="1" ht="51" x14ac:dyDescent="0.2">
      <c r="A36" s="72"/>
      <c r="B36" s="29" t="s">
        <v>27</v>
      </c>
      <c r="C36" s="29" t="s">
        <v>27</v>
      </c>
      <c r="D36" s="20">
        <f t="shared" si="38"/>
        <v>762.90000000000009</v>
      </c>
      <c r="E36" s="17">
        <f t="shared" si="44"/>
        <v>0</v>
      </c>
      <c r="F36" s="17">
        <v>0</v>
      </c>
      <c r="G36" s="17">
        <v>0</v>
      </c>
      <c r="H36" s="17">
        <f t="shared" si="50"/>
        <v>33.5</v>
      </c>
      <c r="I36" s="17">
        <v>33.5</v>
      </c>
      <c r="J36" s="17">
        <v>0</v>
      </c>
      <c r="K36" s="17">
        <f>L36</f>
        <v>70.2</v>
      </c>
      <c r="L36" s="17">
        <v>70.2</v>
      </c>
      <c r="M36" s="17">
        <v>0</v>
      </c>
      <c r="N36" s="16">
        <f t="shared" si="42"/>
        <v>85.1</v>
      </c>
      <c r="O36" s="16">
        <v>85.1</v>
      </c>
      <c r="P36" s="16">
        <v>0</v>
      </c>
      <c r="Q36" s="16">
        <f t="shared" si="43"/>
        <v>88.8</v>
      </c>
      <c r="R36" s="16">
        <v>0</v>
      </c>
      <c r="S36" s="16">
        <v>88.8</v>
      </c>
      <c r="T36" s="16">
        <v>0</v>
      </c>
      <c r="U36" s="16">
        <v>0</v>
      </c>
      <c r="V36" s="16">
        <f t="shared" si="49"/>
        <v>159.1</v>
      </c>
      <c r="W36" s="16">
        <v>159.1</v>
      </c>
      <c r="X36" s="16">
        <v>0</v>
      </c>
      <c r="Y36" s="16">
        <v>0</v>
      </c>
      <c r="Z36" s="16">
        <f t="shared" si="45"/>
        <v>163.1</v>
      </c>
      <c r="AA36" s="43">
        <v>163.1</v>
      </c>
      <c r="AB36" s="16">
        <v>0</v>
      </c>
      <c r="AC36" s="46">
        <f t="shared" si="46"/>
        <v>163.1</v>
      </c>
      <c r="AD36" s="46">
        <v>163.1</v>
      </c>
      <c r="AE36" s="46">
        <v>0</v>
      </c>
      <c r="AF36" s="4"/>
      <c r="AG36" s="4"/>
      <c r="AH36" s="4"/>
      <c r="AI36" s="4"/>
      <c r="AJ36" s="4"/>
    </row>
    <row r="37" spans="1:36" s="8" customFormat="1" ht="97.5" customHeight="1" x14ac:dyDescent="0.2">
      <c r="A37" s="28" t="s">
        <v>32</v>
      </c>
      <c r="B37" s="29" t="s">
        <v>31</v>
      </c>
      <c r="C37" s="29" t="s">
        <v>8</v>
      </c>
      <c r="D37" s="20">
        <f t="shared" si="38"/>
        <v>932.3</v>
      </c>
      <c r="E37" s="17">
        <f t="shared" si="44"/>
        <v>82.9</v>
      </c>
      <c r="F37" s="17">
        <v>82.9</v>
      </c>
      <c r="G37" s="17">
        <v>0</v>
      </c>
      <c r="H37" s="17">
        <f t="shared" si="50"/>
        <v>99</v>
      </c>
      <c r="I37" s="17">
        <v>99</v>
      </c>
      <c r="J37" s="17">
        <v>0</v>
      </c>
      <c r="K37" s="17">
        <f t="shared" ref="K37:K44" si="51">M37+L37</f>
        <v>103.8</v>
      </c>
      <c r="L37" s="17">
        <v>103.8</v>
      </c>
      <c r="M37" s="17">
        <v>0</v>
      </c>
      <c r="N37" s="16">
        <f t="shared" si="42"/>
        <v>125</v>
      </c>
      <c r="O37" s="16">
        <v>125</v>
      </c>
      <c r="P37" s="16">
        <v>0</v>
      </c>
      <c r="Q37" s="16">
        <f t="shared" si="43"/>
        <v>130.4</v>
      </c>
      <c r="R37" s="16">
        <v>0</v>
      </c>
      <c r="S37" s="16">
        <v>130.4</v>
      </c>
      <c r="T37" s="16">
        <v>0</v>
      </c>
      <c r="U37" s="16">
        <v>0</v>
      </c>
      <c r="V37" s="16">
        <f t="shared" si="49"/>
        <v>130.4</v>
      </c>
      <c r="W37" s="16">
        <v>130.4</v>
      </c>
      <c r="X37" s="16">
        <v>0</v>
      </c>
      <c r="Y37" s="16">
        <v>0</v>
      </c>
      <c r="Z37" s="16">
        <f t="shared" si="45"/>
        <v>130.4</v>
      </c>
      <c r="AA37" s="43">
        <v>130.4</v>
      </c>
      <c r="AB37" s="16">
        <v>0</v>
      </c>
      <c r="AC37" s="46">
        <f t="shared" si="46"/>
        <v>130.4</v>
      </c>
      <c r="AD37" s="46">
        <v>130.4</v>
      </c>
      <c r="AE37" s="46">
        <v>0</v>
      </c>
      <c r="AF37" s="4"/>
      <c r="AG37" s="4"/>
      <c r="AH37" s="4"/>
      <c r="AI37" s="4"/>
      <c r="AJ37" s="4"/>
    </row>
    <row r="38" spans="1:36" s="8" customFormat="1" ht="38.25" x14ac:dyDescent="0.2">
      <c r="A38" s="71" t="s">
        <v>58</v>
      </c>
      <c r="B38" s="29" t="s">
        <v>31</v>
      </c>
      <c r="C38" s="29" t="s">
        <v>8</v>
      </c>
      <c r="D38" s="20">
        <f t="shared" si="38"/>
        <v>1430.1999999999998</v>
      </c>
      <c r="E38" s="17">
        <f t="shared" si="44"/>
        <v>892.9</v>
      </c>
      <c r="F38" s="17">
        <v>892.9</v>
      </c>
      <c r="G38" s="17">
        <v>0</v>
      </c>
      <c r="H38" s="17">
        <f t="shared" si="50"/>
        <v>537.29999999999995</v>
      </c>
      <c r="I38" s="17">
        <v>537.29999999999995</v>
      </c>
      <c r="J38" s="17">
        <v>0</v>
      </c>
      <c r="K38" s="17">
        <f t="shared" si="51"/>
        <v>0</v>
      </c>
      <c r="L38" s="17">
        <v>0</v>
      </c>
      <c r="M38" s="17">
        <v>0</v>
      </c>
      <c r="N38" s="16">
        <f t="shared" si="42"/>
        <v>0</v>
      </c>
      <c r="O38" s="16">
        <v>0</v>
      </c>
      <c r="P38" s="16">
        <v>0</v>
      </c>
      <c r="Q38" s="16">
        <f t="shared" si="43"/>
        <v>0</v>
      </c>
      <c r="R38" s="16">
        <v>0</v>
      </c>
      <c r="S38" s="16">
        <v>0</v>
      </c>
      <c r="T38" s="16">
        <v>0</v>
      </c>
      <c r="U38" s="16">
        <v>0</v>
      </c>
      <c r="V38" s="16">
        <f t="shared" si="49"/>
        <v>0</v>
      </c>
      <c r="W38" s="16">
        <v>0</v>
      </c>
      <c r="X38" s="16">
        <v>0</v>
      </c>
      <c r="Y38" s="16">
        <v>0</v>
      </c>
      <c r="Z38" s="16">
        <f t="shared" si="45"/>
        <v>0</v>
      </c>
      <c r="AA38" s="43">
        <v>0</v>
      </c>
      <c r="AB38" s="16">
        <v>0</v>
      </c>
      <c r="AC38" s="46">
        <f t="shared" si="46"/>
        <v>0</v>
      </c>
      <c r="AD38" s="46">
        <v>0</v>
      </c>
      <c r="AE38" s="46">
        <v>0</v>
      </c>
      <c r="AF38" s="4"/>
      <c r="AG38" s="4"/>
      <c r="AH38" s="4"/>
      <c r="AI38" s="4"/>
      <c r="AJ38" s="4"/>
    </row>
    <row r="39" spans="1:36" s="8" customFormat="1" ht="51" x14ac:dyDescent="0.2">
      <c r="A39" s="72"/>
      <c r="B39" s="29" t="s">
        <v>27</v>
      </c>
      <c r="C39" s="29" t="s">
        <v>27</v>
      </c>
      <c r="D39" s="20">
        <f t="shared" si="38"/>
        <v>8340</v>
      </c>
      <c r="E39" s="17">
        <f t="shared" si="44"/>
        <v>0</v>
      </c>
      <c r="F39" s="17">
        <v>0</v>
      </c>
      <c r="G39" s="17">
        <v>0</v>
      </c>
      <c r="H39" s="17">
        <f t="shared" si="50"/>
        <v>537.29999999999995</v>
      </c>
      <c r="I39" s="17">
        <v>537.29999999999995</v>
      </c>
      <c r="J39" s="17">
        <v>0</v>
      </c>
      <c r="K39" s="17">
        <f t="shared" si="51"/>
        <v>1127.5999999999999</v>
      </c>
      <c r="L39" s="17">
        <v>1127.5999999999999</v>
      </c>
      <c r="M39" s="17">
        <v>0</v>
      </c>
      <c r="N39" s="16">
        <f>O39</f>
        <v>1366.6</v>
      </c>
      <c r="O39" s="16">
        <v>1366.6</v>
      </c>
      <c r="P39" s="16">
        <v>0</v>
      </c>
      <c r="Q39" s="16">
        <f t="shared" si="43"/>
        <v>1427.9</v>
      </c>
      <c r="R39" s="16">
        <v>0</v>
      </c>
      <c r="S39" s="16">
        <v>1427.9</v>
      </c>
      <c r="T39" s="16">
        <v>0</v>
      </c>
      <c r="U39" s="16">
        <v>0</v>
      </c>
      <c r="V39" s="16">
        <f t="shared" si="49"/>
        <v>1272</v>
      </c>
      <c r="W39" s="16">
        <v>1272</v>
      </c>
      <c r="X39" s="16">
        <v>0</v>
      </c>
      <c r="Y39" s="16">
        <v>0</v>
      </c>
      <c r="Z39" s="16">
        <f t="shared" si="45"/>
        <v>1304.3</v>
      </c>
      <c r="AA39" s="43">
        <v>1304.3</v>
      </c>
      <c r="AB39" s="16">
        <v>0</v>
      </c>
      <c r="AC39" s="46">
        <f t="shared" si="46"/>
        <v>1304.3</v>
      </c>
      <c r="AD39" s="46">
        <v>1304.3</v>
      </c>
      <c r="AE39" s="46">
        <v>0</v>
      </c>
      <c r="AF39" s="4"/>
      <c r="AG39" s="4"/>
      <c r="AH39" s="4"/>
      <c r="AI39" s="4"/>
      <c r="AJ39" s="4"/>
    </row>
    <row r="40" spans="1:36" s="8" customFormat="1" ht="86.25" customHeight="1" x14ac:dyDescent="0.2">
      <c r="A40" s="28" t="s">
        <v>69</v>
      </c>
      <c r="B40" s="29" t="s">
        <v>31</v>
      </c>
      <c r="C40" s="29" t="s">
        <v>8</v>
      </c>
      <c r="D40" s="20">
        <f t="shared" si="38"/>
        <v>951.8</v>
      </c>
      <c r="E40" s="17">
        <f t="shared" si="44"/>
        <v>82.9</v>
      </c>
      <c r="F40" s="17">
        <v>82.9</v>
      </c>
      <c r="G40" s="17">
        <v>0</v>
      </c>
      <c r="H40" s="17">
        <f t="shared" si="50"/>
        <v>99</v>
      </c>
      <c r="I40" s="17">
        <v>99</v>
      </c>
      <c r="J40" s="17">
        <v>0</v>
      </c>
      <c r="K40" s="17">
        <f t="shared" si="51"/>
        <v>104.8</v>
      </c>
      <c r="L40" s="17">
        <v>104.8</v>
      </c>
      <c r="M40" s="17">
        <v>0</v>
      </c>
      <c r="N40" s="16">
        <f t="shared" ref="N40:N45" si="52">P40+O40</f>
        <v>125</v>
      </c>
      <c r="O40" s="16">
        <v>125</v>
      </c>
      <c r="P40" s="16">
        <v>0</v>
      </c>
      <c r="Q40" s="16">
        <f t="shared" si="43"/>
        <v>130.4</v>
      </c>
      <c r="R40" s="16">
        <v>0</v>
      </c>
      <c r="S40" s="16">
        <v>130.4</v>
      </c>
      <c r="T40" s="16">
        <v>0</v>
      </c>
      <c r="U40" s="16">
        <v>0</v>
      </c>
      <c r="V40" s="16">
        <f t="shared" si="49"/>
        <v>148.9</v>
      </c>
      <c r="W40" s="16">
        <f>130.4+18.5</f>
        <v>148.9</v>
      </c>
      <c r="X40" s="16">
        <v>0</v>
      </c>
      <c r="Y40" s="16">
        <v>0</v>
      </c>
      <c r="Z40" s="16">
        <f t="shared" si="45"/>
        <v>130.4</v>
      </c>
      <c r="AA40" s="43">
        <v>130.4</v>
      </c>
      <c r="AB40" s="16">
        <v>0</v>
      </c>
      <c r="AC40" s="46">
        <f t="shared" si="46"/>
        <v>130.4</v>
      </c>
      <c r="AD40" s="46">
        <v>130.4</v>
      </c>
      <c r="AE40" s="46">
        <v>0</v>
      </c>
      <c r="AF40" s="4"/>
      <c r="AG40" s="4"/>
      <c r="AH40" s="4"/>
      <c r="AI40" s="4"/>
      <c r="AJ40" s="4"/>
    </row>
    <row r="41" spans="1:36" s="8" customFormat="1" ht="51" x14ac:dyDescent="0.2">
      <c r="A41" s="28" t="s">
        <v>26</v>
      </c>
      <c r="B41" s="29" t="s">
        <v>31</v>
      </c>
      <c r="C41" s="29" t="s">
        <v>8</v>
      </c>
      <c r="D41" s="20">
        <f t="shared" si="38"/>
        <v>23201.700000000004</v>
      </c>
      <c r="E41" s="17">
        <f t="shared" si="44"/>
        <v>2323.4</v>
      </c>
      <c r="F41" s="17">
        <v>0</v>
      </c>
      <c r="G41" s="17">
        <v>2323.4</v>
      </c>
      <c r="H41" s="17">
        <f t="shared" si="50"/>
        <v>2349</v>
      </c>
      <c r="I41" s="17">
        <v>0</v>
      </c>
      <c r="J41" s="17">
        <v>2349</v>
      </c>
      <c r="K41" s="17">
        <f t="shared" si="51"/>
        <v>2704.4</v>
      </c>
      <c r="L41" s="17">
        <v>0</v>
      </c>
      <c r="M41" s="17">
        <v>2704.4</v>
      </c>
      <c r="N41" s="16">
        <f t="shared" si="52"/>
        <v>2594.1999999999998</v>
      </c>
      <c r="O41" s="16">
        <v>0</v>
      </c>
      <c r="P41" s="16">
        <v>2594.1999999999998</v>
      </c>
      <c r="Q41" s="16">
        <f t="shared" si="43"/>
        <v>2624.6</v>
      </c>
      <c r="R41" s="16">
        <v>0</v>
      </c>
      <c r="S41" s="16">
        <v>0</v>
      </c>
      <c r="T41" s="16">
        <v>2624.6</v>
      </c>
      <c r="U41" s="16">
        <v>0</v>
      </c>
      <c r="V41" s="16">
        <f t="shared" si="49"/>
        <v>2795.3</v>
      </c>
      <c r="W41" s="16">
        <v>0</v>
      </c>
      <c r="X41" s="16">
        <v>2795.3</v>
      </c>
      <c r="Y41" s="16">
        <v>0</v>
      </c>
      <c r="Z41" s="16">
        <f t="shared" si="45"/>
        <v>3905.4</v>
      </c>
      <c r="AA41" s="43">
        <v>0</v>
      </c>
      <c r="AB41" s="16">
        <v>3905.4</v>
      </c>
      <c r="AC41" s="46">
        <f t="shared" si="46"/>
        <v>3905.4</v>
      </c>
      <c r="AD41" s="46">
        <v>0</v>
      </c>
      <c r="AE41" s="46">
        <v>3905.4</v>
      </c>
      <c r="AF41" s="4"/>
      <c r="AG41" s="4"/>
      <c r="AH41" s="4"/>
      <c r="AI41" s="4"/>
      <c r="AJ41" s="4"/>
    </row>
    <row r="42" spans="1:36" s="8" customFormat="1" ht="98.25" customHeight="1" x14ac:dyDescent="0.2">
      <c r="A42" s="71" t="s">
        <v>60</v>
      </c>
      <c r="B42" s="29" t="s">
        <v>61</v>
      </c>
      <c r="C42" s="29" t="s">
        <v>61</v>
      </c>
      <c r="D42" s="20">
        <f t="shared" si="38"/>
        <v>97.4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f t="shared" si="51"/>
        <v>34</v>
      </c>
      <c r="L42" s="17">
        <v>34</v>
      </c>
      <c r="M42" s="17">
        <v>0</v>
      </c>
      <c r="N42" s="16">
        <f t="shared" si="52"/>
        <v>31</v>
      </c>
      <c r="O42" s="16">
        <v>31</v>
      </c>
      <c r="P42" s="16">
        <v>0</v>
      </c>
      <c r="Q42" s="16">
        <f>S42</f>
        <v>32.4</v>
      </c>
      <c r="R42" s="16">
        <v>0</v>
      </c>
      <c r="S42" s="16">
        <v>32.4</v>
      </c>
      <c r="T42" s="16">
        <v>0</v>
      </c>
      <c r="U42" s="16">
        <v>0</v>
      </c>
      <c r="V42" s="16">
        <f t="shared" si="49"/>
        <v>0</v>
      </c>
      <c r="W42" s="16">
        <v>0</v>
      </c>
      <c r="X42" s="16">
        <v>0</v>
      </c>
      <c r="Y42" s="16">
        <v>0</v>
      </c>
      <c r="Z42" s="16">
        <f t="shared" si="45"/>
        <v>0</v>
      </c>
      <c r="AA42" s="43">
        <v>0</v>
      </c>
      <c r="AB42" s="16">
        <v>0</v>
      </c>
      <c r="AC42" s="46">
        <f t="shared" si="46"/>
        <v>0</v>
      </c>
      <c r="AD42" s="46">
        <v>0</v>
      </c>
      <c r="AE42" s="46">
        <v>0</v>
      </c>
      <c r="AF42" s="4"/>
      <c r="AG42" s="4"/>
      <c r="AH42" s="4"/>
      <c r="AI42" s="4"/>
      <c r="AJ42" s="4"/>
    </row>
    <row r="43" spans="1:36" s="8" customFormat="1" ht="42.75" customHeight="1" x14ac:dyDescent="0.2">
      <c r="A43" s="72"/>
      <c r="B43" s="29" t="s">
        <v>31</v>
      </c>
      <c r="C43" s="29" t="s">
        <v>8</v>
      </c>
      <c r="D43" s="20">
        <f t="shared" si="38"/>
        <v>311.10000000000002</v>
      </c>
      <c r="E43" s="17">
        <f>G43+F43</f>
        <v>0</v>
      </c>
      <c r="F43" s="17">
        <v>0</v>
      </c>
      <c r="G43" s="17">
        <v>0</v>
      </c>
      <c r="H43" s="17">
        <f>J43+I43</f>
        <v>0</v>
      </c>
      <c r="I43" s="17">
        <v>0</v>
      </c>
      <c r="J43" s="17">
        <v>0</v>
      </c>
      <c r="K43" s="17">
        <f t="shared" si="51"/>
        <v>17</v>
      </c>
      <c r="L43" s="17">
        <v>17</v>
      </c>
      <c r="M43" s="17">
        <v>0</v>
      </c>
      <c r="N43" s="16">
        <f t="shared" si="52"/>
        <v>51.6</v>
      </c>
      <c r="O43" s="16">
        <v>51.6</v>
      </c>
      <c r="P43" s="16">
        <v>0</v>
      </c>
      <c r="Q43" s="16">
        <f>T43+S43</f>
        <v>53.9</v>
      </c>
      <c r="R43" s="16">
        <v>0</v>
      </c>
      <c r="S43" s="16">
        <v>53.9</v>
      </c>
      <c r="T43" s="16">
        <v>0</v>
      </c>
      <c r="U43" s="16">
        <v>0</v>
      </c>
      <c r="V43" s="16">
        <f t="shared" si="49"/>
        <v>61.8</v>
      </c>
      <c r="W43" s="16">
        <v>61.8</v>
      </c>
      <c r="X43" s="16">
        <v>0</v>
      </c>
      <c r="Y43" s="16">
        <v>0</v>
      </c>
      <c r="Z43" s="16">
        <f t="shared" si="45"/>
        <v>63.4</v>
      </c>
      <c r="AA43" s="43">
        <v>63.4</v>
      </c>
      <c r="AB43" s="16">
        <v>0</v>
      </c>
      <c r="AC43" s="46">
        <f t="shared" si="46"/>
        <v>63.4</v>
      </c>
      <c r="AD43" s="46">
        <v>63.4</v>
      </c>
      <c r="AE43" s="46">
        <v>0</v>
      </c>
      <c r="AF43" s="4"/>
      <c r="AG43" s="4"/>
      <c r="AH43" s="4"/>
      <c r="AI43" s="4"/>
      <c r="AJ43" s="4"/>
    </row>
    <row r="44" spans="1:36" s="8" customFormat="1" ht="74.25" customHeight="1" x14ac:dyDescent="0.2">
      <c r="A44" s="44" t="s">
        <v>39</v>
      </c>
      <c r="B44" s="30" t="s">
        <v>41</v>
      </c>
      <c r="C44" s="29" t="s">
        <v>40</v>
      </c>
      <c r="D44" s="20">
        <f t="shared" si="38"/>
        <v>42735.4</v>
      </c>
      <c r="E44" s="17">
        <f>G44+F44</f>
        <v>4584</v>
      </c>
      <c r="F44" s="17">
        <v>0</v>
      </c>
      <c r="G44" s="17">
        <v>4584</v>
      </c>
      <c r="H44" s="17">
        <f>J44+I44</f>
        <v>4584</v>
      </c>
      <c r="I44" s="17">
        <v>0</v>
      </c>
      <c r="J44" s="17">
        <v>4584</v>
      </c>
      <c r="K44" s="17">
        <f t="shared" si="51"/>
        <v>4843</v>
      </c>
      <c r="L44" s="17">
        <v>0</v>
      </c>
      <c r="M44" s="17">
        <v>4843</v>
      </c>
      <c r="N44" s="16">
        <f t="shared" si="52"/>
        <v>4096.5</v>
      </c>
      <c r="O44" s="16">
        <v>0</v>
      </c>
      <c r="P44" s="16">
        <v>4096.5</v>
      </c>
      <c r="Q44" s="16">
        <f>T44+S44</f>
        <v>5788.2</v>
      </c>
      <c r="R44" s="16">
        <v>0</v>
      </c>
      <c r="S44" s="16">
        <v>0</v>
      </c>
      <c r="T44" s="16">
        <v>5788.2</v>
      </c>
      <c r="U44" s="16">
        <v>0</v>
      </c>
      <c r="V44" s="16">
        <f t="shared" si="49"/>
        <v>6279.9</v>
      </c>
      <c r="W44" s="16">
        <v>0</v>
      </c>
      <c r="X44" s="16">
        <v>6279.9</v>
      </c>
      <c r="Y44" s="16">
        <v>0</v>
      </c>
      <c r="Z44" s="16">
        <f t="shared" si="45"/>
        <v>6279.9</v>
      </c>
      <c r="AA44" s="43">
        <v>0</v>
      </c>
      <c r="AB44" s="16">
        <v>6279.9</v>
      </c>
      <c r="AC44" s="46">
        <f t="shared" si="46"/>
        <v>6279.9</v>
      </c>
      <c r="AD44" s="46">
        <v>0</v>
      </c>
      <c r="AE44" s="46">
        <v>6279.9</v>
      </c>
      <c r="AF44" s="4"/>
      <c r="AG44" s="4"/>
      <c r="AH44" s="4"/>
      <c r="AI44" s="4"/>
      <c r="AJ44" s="4"/>
    </row>
    <row r="45" spans="1:36" s="8" customFormat="1" ht="74.25" customHeight="1" x14ac:dyDescent="0.2">
      <c r="A45" s="44" t="s">
        <v>64</v>
      </c>
      <c r="B45" s="30" t="s">
        <v>41</v>
      </c>
      <c r="C45" s="29" t="s">
        <v>40</v>
      </c>
      <c r="D45" s="20">
        <f t="shared" si="38"/>
        <v>2777.8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6">
        <f t="shared" si="52"/>
        <v>2777.8</v>
      </c>
      <c r="O45" s="16">
        <v>0</v>
      </c>
      <c r="P45" s="16">
        <v>2777.8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43">
        <v>0</v>
      </c>
      <c r="AB45" s="16">
        <v>0</v>
      </c>
      <c r="AC45" s="46">
        <v>0</v>
      </c>
      <c r="AD45" s="46">
        <v>0</v>
      </c>
      <c r="AE45" s="46">
        <v>0</v>
      </c>
      <c r="AF45" s="4"/>
      <c r="AG45" s="4"/>
      <c r="AH45" s="4"/>
      <c r="AI45" s="4"/>
      <c r="AJ45" s="4"/>
    </row>
    <row r="46" spans="1:36" s="8" customFormat="1" ht="74.25" customHeight="1" x14ac:dyDescent="0.2">
      <c r="A46" s="60" t="s">
        <v>72</v>
      </c>
      <c r="B46" s="30" t="s">
        <v>74</v>
      </c>
      <c r="C46" s="29" t="s">
        <v>75</v>
      </c>
      <c r="D46" s="20">
        <f t="shared" ref="D46" si="53">E46+H46+K46+N46+Q46+V46+Z46+AC46</f>
        <v>13</v>
      </c>
      <c r="E46" s="17">
        <f>G46+F46</f>
        <v>0</v>
      </c>
      <c r="F46" s="17">
        <v>0</v>
      </c>
      <c r="G46" s="17">
        <v>0</v>
      </c>
      <c r="H46" s="17">
        <f>J46+I46</f>
        <v>0</v>
      </c>
      <c r="I46" s="17">
        <v>0</v>
      </c>
      <c r="J46" s="17">
        <v>0</v>
      </c>
      <c r="K46" s="17">
        <f t="shared" ref="K46" si="54">M46+L46</f>
        <v>0</v>
      </c>
      <c r="L46" s="17">
        <v>0</v>
      </c>
      <c r="M46" s="17">
        <v>0</v>
      </c>
      <c r="N46" s="16">
        <f t="shared" ref="N46" si="55">P46+O46</f>
        <v>0</v>
      </c>
      <c r="O46" s="16">
        <v>0</v>
      </c>
      <c r="P46" s="16">
        <v>0</v>
      </c>
      <c r="Q46" s="16">
        <f>T46+S46</f>
        <v>0</v>
      </c>
      <c r="R46" s="16">
        <v>0</v>
      </c>
      <c r="S46" s="16">
        <v>0</v>
      </c>
      <c r="T46" s="16">
        <v>0</v>
      </c>
      <c r="U46" s="16">
        <v>0</v>
      </c>
      <c r="V46" s="16">
        <f t="shared" ref="V46" si="56">X46+W46</f>
        <v>13</v>
      </c>
      <c r="W46" s="16">
        <v>0</v>
      </c>
      <c r="X46" s="16">
        <v>13</v>
      </c>
      <c r="Y46" s="16">
        <v>0</v>
      </c>
      <c r="Z46" s="16">
        <f t="shared" ref="Z46" si="57">AB46+AA46</f>
        <v>0</v>
      </c>
      <c r="AA46" s="43">
        <v>0</v>
      </c>
      <c r="AB46" s="16">
        <v>0</v>
      </c>
      <c r="AC46" s="46">
        <f t="shared" ref="AC46" si="58">AE46+AD46</f>
        <v>0</v>
      </c>
      <c r="AD46" s="46">
        <v>0</v>
      </c>
      <c r="AE46" s="46">
        <v>0</v>
      </c>
      <c r="AF46" s="4"/>
      <c r="AG46" s="4"/>
      <c r="AH46" s="4"/>
      <c r="AI46" s="4"/>
      <c r="AJ46" s="4"/>
    </row>
    <row r="47" spans="1:36" s="8" customFormat="1" ht="74.25" customHeight="1" x14ac:dyDescent="0.2">
      <c r="A47" s="60" t="s">
        <v>73</v>
      </c>
      <c r="B47" s="30" t="s">
        <v>74</v>
      </c>
      <c r="C47" s="29" t="s">
        <v>75</v>
      </c>
      <c r="D47" s="20">
        <f t="shared" ref="D47" si="59">E47+H47+K47+N47+Q47+V47+Z47+AC47</f>
        <v>61.2</v>
      </c>
      <c r="E47" s="17">
        <f>G47+F47</f>
        <v>0</v>
      </c>
      <c r="F47" s="17">
        <v>0</v>
      </c>
      <c r="G47" s="17">
        <v>0</v>
      </c>
      <c r="H47" s="17">
        <f>J47+I47</f>
        <v>0</v>
      </c>
      <c r="I47" s="17">
        <v>0</v>
      </c>
      <c r="J47" s="17">
        <v>0</v>
      </c>
      <c r="K47" s="17">
        <f t="shared" ref="K47" si="60">M47+L47</f>
        <v>0</v>
      </c>
      <c r="L47" s="17">
        <v>0</v>
      </c>
      <c r="M47" s="17">
        <v>0</v>
      </c>
      <c r="N47" s="16">
        <f t="shared" ref="N47" si="61">P47+O47</f>
        <v>0</v>
      </c>
      <c r="O47" s="16">
        <v>0</v>
      </c>
      <c r="P47" s="16">
        <v>0</v>
      </c>
      <c r="Q47" s="16">
        <f>T47+S47</f>
        <v>0</v>
      </c>
      <c r="R47" s="16">
        <v>0</v>
      </c>
      <c r="S47" s="16">
        <v>0</v>
      </c>
      <c r="T47" s="16">
        <v>0</v>
      </c>
      <c r="U47" s="16">
        <v>0</v>
      </c>
      <c r="V47" s="16">
        <f t="shared" ref="V47" si="62">X47+W47</f>
        <v>61.2</v>
      </c>
      <c r="W47" s="16">
        <v>0</v>
      </c>
      <c r="X47" s="16">
        <v>61.2</v>
      </c>
      <c r="Y47" s="16">
        <v>0</v>
      </c>
      <c r="Z47" s="16">
        <f t="shared" ref="Z47" si="63">AB47+AA47</f>
        <v>0</v>
      </c>
      <c r="AA47" s="43">
        <v>0</v>
      </c>
      <c r="AB47" s="16">
        <v>0</v>
      </c>
      <c r="AC47" s="46">
        <f t="shared" ref="AC47" si="64">AE47+AD47</f>
        <v>0</v>
      </c>
      <c r="AD47" s="46">
        <v>0</v>
      </c>
      <c r="AE47" s="46">
        <v>0</v>
      </c>
      <c r="AF47" s="4"/>
      <c r="AG47" s="4"/>
      <c r="AH47" s="4"/>
      <c r="AI47" s="4"/>
      <c r="AJ47" s="4"/>
    </row>
    <row r="48" spans="1:36" s="27" customFormat="1" ht="43.5" customHeight="1" x14ac:dyDescent="0.2">
      <c r="A48" s="65" t="s">
        <v>6</v>
      </c>
      <c r="B48" s="68" t="s">
        <v>59</v>
      </c>
      <c r="C48" s="26" t="s">
        <v>5</v>
      </c>
      <c r="D48" s="13">
        <f t="shared" si="38"/>
        <v>23103.600000000002</v>
      </c>
      <c r="E48" s="21">
        <f t="shared" ref="E48:AE48" si="65">E49</f>
        <v>2994.8</v>
      </c>
      <c r="F48" s="21">
        <f>F49</f>
        <v>199.3</v>
      </c>
      <c r="G48" s="21">
        <f t="shared" si="65"/>
        <v>2795.5</v>
      </c>
      <c r="H48" s="21">
        <f t="shared" si="65"/>
        <v>3077.4</v>
      </c>
      <c r="I48" s="21">
        <f>I49</f>
        <v>199.3</v>
      </c>
      <c r="J48" s="21">
        <f t="shared" si="65"/>
        <v>2878.1</v>
      </c>
      <c r="K48" s="21">
        <f t="shared" si="65"/>
        <v>1884.3999999999999</v>
      </c>
      <c r="L48" s="21">
        <f>L49</f>
        <v>0</v>
      </c>
      <c r="M48" s="21">
        <f t="shared" si="65"/>
        <v>1884.3999999999999</v>
      </c>
      <c r="N48" s="22">
        <f t="shared" si="65"/>
        <v>2870.1</v>
      </c>
      <c r="O48" s="22">
        <f>O49</f>
        <v>181.8</v>
      </c>
      <c r="P48" s="22">
        <f t="shared" si="65"/>
        <v>2688.2999999999997</v>
      </c>
      <c r="Q48" s="22">
        <f t="shared" si="65"/>
        <v>4586.8999999999996</v>
      </c>
      <c r="R48" s="22">
        <v>0</v>
      </c>
      <c r="S48" s="22">
        <f>S49</f>
        <v>137.19999999999999</v>
      </c>
      <c r="T48" s="22">
        <f t="shared" si="65"/>
        <v>4449.7</v>
      </c>
      <c r="U48" s="22">
        <f t="shared" si="65"/>
        <v>0</v>
      </c>
      <c r="V48" s="22">
        <f t="shared" si="65"/>
        <v>4412.5999999999995</v>
      </c>
      <c r="W48" s="22">
        <f>W49</f>
        <v>199.3</v>
      </c>
      <c r="X48" s="22">
        <f t="shared" si="65"/>
        <v>4213.3</v>
      </c>
      <c r="Y48" s="22">
        <f t="shared" si="65"/>
        <v>0</v>
      </c>
      <c r="Z48" s="22">
        <f t="shared" si="65"/>
        <v>1638.7</v>
      </c>
      <c r="AA48" s="57">
        <f>AA49</f>
        <v>184.9</v>
      </c>
      <c r="AB48" s="22">
        <f t="shared" si="65"/>
        <v>1453.8</v>
      </c>
      <c r="AC48" s="48">
        <f t="shared" si="65"/>
        <v>1638.7</v>
      </c>
      <c r="AD48" s="48">
        <f>AD49</f>
        <v>184.9</v>
      </c>
      <c r="AE48" s="48">
        <f t="shared" si="65"/>
        <v>1453.8</v>
      </c>
      <c r="AF48" s="3"/>
      <c r="AG48" s="3"/>
      <c r="AH48" s="3"/>
      <c r="AI48" s="3"/>
      <c r="AJ48" s="3"/>
    </row>
    <row r="49" spans="1:36" s="27" customFormat="1" ht="51.75" customHeight="1" x14ac:dyDescent="0.2">
      <c r="A49" s="67"/>
      <c r="B49" s="70"/>
      <c r="C49" s="26" t="s">
        <v>8</v>
      </c>
      <c r="D49" s="20">
        <f t="shared" si="38"/>
        <v>23103.600000000002</v>
      </c>
      <c r="E49" s="17">
        <f t="shared" ref="E49:V49" si="66">E50+E51+E52+E53+E54+E55</f>
        <v>2994.8</v>
      </c>
      <c r="F49" s="17">
        <f>F50+F51+F52+F53+F54+F55</f>
        <v>199.3</v>
      </c>
      <c r="G49" s="17">
        <f t="shared" si="66"/>
        <v>2795.5</v>
      </c>
      <c r="H49" s="17">
        <f t="shared" si="66"/>
        <v>3077.4</v>
      </c>
      <c r="I49" s="17">
        <f>I50+I51+I52+I53+I54+I55</f>
        <v>199.3</v>
      </c>
      <c r="J49" s="17">
        <f t="shared" si="66"/>
        <v>2878.1</v>
      </c>
      <c r="K49" s="17">
        <f t="shared" si="66"/>
        <v>1884.3999999999999</v>
      </c>
      <c r="L49" s="17">
        <f>L50+L51+L52+L53+L54+L55</f>
        <v>0</v>
      </c>
      <c r="M49" s="17">
        <f t="shared" si="66"/>
        <v>1884.3999999999999</v>
      </c>
      <c r="N49" s="16">
        <f>N50+N51+N52+N53+N54+N55</f>
        <v>2870.1</v>
      </c>
      <c r="O49" s="16">
        <f>O50+O51+O52+O53+O54+O55</f>
        <v>181.8</v>
      </c>
      <c r="P49" s="16">
        <f t="shared" si="66"/>
        <v>2688.2999999999997</v>
      </c>
      <c r="Q49" s="16">
        <f t="shared" si="66"/>
        <v>4586.8999999999996</v>
      </c>
      <c r="R49" s="16">
        <v>0</v>
      </c>
      <c r="S49" s="16">
        <f>S50+S51+S52+S53+S54+S55</f>
        <v>137.19999999999999</v>
      </c>
      <c r="T49" s="16">
        <f t="shared" si="66"/>
        <v>4449.7</v>
      </c>
      <c r="U49" s="16">
        <f t="shared" si="66"/>
        <v>0</v>
      </c>
      <c r="V49" s="16">
        <f t="shared" si="66"/>
        <v>4412.5999999999995</v>
      </c>
      <c r="W49" s="16">
        <f>W50+W51+W52+W53+W54+W55</f>
        <v>199.3</v>
      </c>
      <c r="X49" s="16">
        <f>X50+X51+X52+X53+X54+X55</f>
        <v>4213.3</v>
      </c>
      <c r="Y49" s="16">
        <f t="shared" ref="Y49" si="67">Y50+Y51+Y52+Y53+Y54+Y55</f>
        <v>0</v>
      </c>
      <c r="Z49" s="16">
        <f t="shared" ref="Z49:AB49" si="68">Z50+Z51+Z52+Z53+Z54+Z55</f>
        <v>1638.7</v>
      </c>
      <c r="AA49" s="43">
        <f>AA50+AA51+AA52+AA53+AA54+AA55</f>
        <v>184.9</v>
      </c>
      <c r="AB49" s="16">
        <f t="shared" si="68"/>
        <v>1453.8</v>
      </c>
      <c r="AC49" s="48">
        <f t="shared" ref="AC49:AE49" si="69">AC50+AC51+AC52+AC53+AC54+AC55</f>
        <v>1638.7</v>
      </c>
      <c r="AD49" s="48">
        <f>AD50+AD51+AD52+AD53+AD54+AD55</f>
        <v>184.9</v>
      </c>
      <c r="AE49" s="48">
        <f t="shared" si="69"/>
        <v>1453.8</v>
      </c>
      <c r="AF49" s="3"/>
      <c r="AG49" s="3"/>
      <c r="AH49" s="3"/>
      <c r="AI49" s="3"/>
      <c r="AJ49" s="3"/>
    </row>
    <row r="50" spans="1:36" s="52" customFormat="1" ht="89.25" x14ac:dyDescent="0.25">
      <c r="A50" s="50" t="s">
        <v>71</v>
      </c>
      <c r="B50" s="29" t="s">
        <v>59</v>
      </c>
      <c r="C50" s="29" t="s">
        <v>8</v>
      </c>
      <c r="D50" s="20">
        <f t="shared" si="38"/>
        <v>123.8</v>
      </c>
      <c r="E50" s="17">
        <f t="shared" ref="E50:E55" si="70">G50+F50</f>
        <v>45.8</v>
      </c>
      <c r="F50" s="17">
        <v>0</v>
      </c>
      <c r="G50" s="17">
        <v>45.8</v>
      </c>
      <c r="H50" s="17">
        <f t="shared" ref="H50:H55" si="71">J50+I50</f>
        <v>26</v>
      </c>
      <c r="I50" s="17">
        <v>0</v>
      </c>
      <c r="J50" s="17">
        <v>26</v>
      </c>
      <c r="K50" s="17">
        <f>M50+L50</f>
        <v>26</v>
      </c>
      <c r="L50" s="17">
        <v>0</v>
      </c>
      <c r="M50" s="17">
        <v>26</v>
      </c>
      <c r="N50" s="16">
        <f>P50+O50</f>
        <v>0</v>
      </c>
      <c r="O50" s="16">
        <v>0</v>
      </c>
      <c r="P50" s="16">
        <v>0</v>
      </c>
      <c r="Q50" s="16">
        <f>T50+S50</f>
        <v>26</v>
      </c>
      <c r="R50" s="16">
        <v>0</v>
      </c>
      <c r="S50" s="16">
        <v>0</v>
      </c>
      <c r="T50" s="16">
        <v>26</v>
      </c>
      <c r="U50" s="16">
        <v>0</v>
      </c>
      <c r="V50" s="16">
        <f t="shared" ref="V50:V56" si="72">X50+W50</f>
        <v>0</v>
      </c>
      <c r="W50" s="16">
        <v>0</v>
      </c>
      <c r="X50" s="16">
        <v>0</v>
      </c>
      <c r="Y50" s="16">
        <v>0</v>
      </c>
      <c r="Z50" s="16">
        <f t="shared" ref="Z50:Z56" si="73">AB50+AA50</f>
        <v>0</v>
      </c>
      <c r="AA50" s="43">
        <v>0</v>
      </c>
      <c r="AB50" s="16">
        <v>0</v>
      </c>
      <c r="AC50" s="46">
        <f t="shared" ref="AC50:AC56" si="74">AE50+AD50</f>
        <v>0</v>
      </c>
      <c r="AD50" s="46">
        <v>0</v>
      </c>
      <c r="AE50" s="46">
        <v>0</v>
      </c>
      <c r="AF50" s="51"/>
      <c r="AG50" s="51"/>
      <c r="AH50" s="51"/>
      <c r="AI50" s="51"/>
      <c r="AJ50" s="51"/>
    </row>
    <row r="51" spans="1:36" s="53" customFormat="1" ht="89.25" x14ac:dyDescent="0.2">
      <c r="A51" s="50" t="s">
        <v>16</v>
      </c>
      <c r="B51" s="29" t="s">
        <v>59</v>
      </c>
      <c r="C51" s="29" t="s">
        <v>8</v>
      </c>
      <c r="D51" s="20">
        <f t="shared" si="38"/>
        <v>638.70000000000005</v>
      </c>
      <c r="E51" s="17">
        <f t="shared" si="70"/>
        <v>31.7</v>
      </c>
      <c r="F51" s="17">
        <v>0</v>
      </c>
      <c r="G51" s="17">
        <v>31.7</v>
      </c>
      <c r="H51" s="17">
        <f t="shared" si="71"/>
        <v>100</v>
      </c>
      <c r="I51" s="17">
        <v>0</v>
      </c>
      <c r="J51" s="17">
        <v>100</v>
      </c>
      <c r="K51" s="17">
        <f>M51+L51</f>
        <v>100</v>
      </c>
      <c r="L51" s="17">
        <v>0</v>
      </c>
      <c r="M51" s="17">
        <v>100</v>
      </c>
      <c r="N51" s="16">
        <f>P51+O51</f>
        <v>7</v>
      </c>
      <c r="O51" s="16">
        <v>0</v>
      </c>
      <c r="P51" s="16">
        <v>7</v>
      </c>
      <c r="Q51" s="16">
        <f>T51+S51</f>
        <v>100</v>
      </c>
      <c r="R51" s="16">
        <v>0</v>
      </c>
      <c r="S51" s="16">
        <v>0</v>
      </c>
      <c r="T51" s="16">
        <v>100</v>
      </c>
      <c r="U51" s="16">
        <v>0</v>
      </c>
      <c r="V51" s="16">
        <f t="shared" si="72"/>
        <v>100</v>
      </c>
      <c r="W51" s="16">
        <v>0</v>
      </c>
      <c r="X51" s="16">
        <v>100</v>
      </c>
      <c r="Y51" s="16">
        <v>0</v>
      </c>
      <c r="Z51" s="16">
        <f t="shared" si="73"/>
        <v>100</v>
      </c>
      <c r="AA51" s="43">
        <v>0</v>
      </c>
      <c r="AB51" s="16">
        <v>100</v>
      </c>
      <c r="AC51" s="46">
        <f t="shared" si="74"/>
        <v>100</v>
      </c>
      <c r="AD51" s="46">
        <v>0</v>
      </c>
      <c r="AE51" s="46">
        <v>100</v>
      </c>
      <c r="AF51" s="4"/>
      <c r="AG51" s="4"/>
      <c r="AH51" s="4"/>
      <c r="AI51" s="4"/>
      <c r="AJ51" s="4"/>
    </row>
    <row r="52" spans="1:36" s="53" customFormat="1" ht="89.25" x14ac:dyDescent="0.2">
      <c r="A52" s="28" t="s">
        <v>46</v>
      </c>
      <c r="B52" s="29" t="s">
        <v>59</v>
      </c>
      <c r="C52" s="29" t="s">
        <v>8</v>
      </c>
      <c r="D52" s="20">
        <f t="shared" si="38"/>
        <v>17860.3</v>
      </c>
      <c r="E52" s="17">
        <f t="shared" si="70"/>
        <v>2363.3000000000002</v>
      </c>
      <c r="F52" s="17">
        <v>0</v>
      </c>
      <c r="G52" s="17">
        <v>2363.3000000000002</v>
      </c>
      <c r="H52" s="17">
        <f t="shared" si="71"/>
        <v>2216.1</v>
      </c>
      <c r="I52" s="17">
        <v>0</v>
      </c>
      <c r="J52" s="17">
        <v>2216.1</v>
      </c>
      <c r="K52" s="17">
        <f>M52+L52</f>
        <v>1254.8</v>
      </c>
      <c r="L52" s="17">
        <v>0</v>
      </c>
      <c r="M52" s="17">
        <v>1254.8</v>
      </c>
      <c r="N52" s="16">
        <f>P52+O52</f>
        <v>2496</v>
      </c>
      <c r="O52" s="16">
        <v>0</v>
      </c>
      <c r="P52" s="16">
        <v>2496</v>
      </c>
      <c r="Q52" s="16">
        <f>T52+S52</f>
        <v>3920.9</v>
      </c>
      <c r="R52" s="16">
        <v>0</v>
      </c>
      <c r="S52" s="16">
        <v>0</v>
      </c>
      <c r="T52" s="16">
        <v>3920.9</v>
      </c>
      <c r="U52" s="16">
        <v>0</v>
      </c>
      <c r="V52" s="16">
        <f t="shared" si="72"/>
        <v>3709.2</v>
      </c>
      <c r="W52" s="16">
        <v>0</v>
      </c>
      <c r="X52" s="16">
        <v>3709.2</v>
      </c>
      <c r="Y52" s="16">
        <v>0</v>
      </c>
      <c r="Z52" s="16">
        <f t="shared" si="73"/>
        <v>950</v>
      </c>
      <c r="AA52" s="43">
        <v>0</v>
      </c>
      <c r="AB52" s="16">
        <v>950</v>
      </c>
      <c r="AC52" s="46">
        <f t="shared" si="74"/>
        <v>950</v>
      </c>
      <c r="AD52" s="46">
        <v>0</v>
      </c>
      <c r="AE52" s="46">
        <v>950</v>
      </c>
      <c r="AF52" s="4"/>
      <c r="AG52" s="4"/>
      <c r="AH52" s="4"/>
      <c r="AI52" s="4"/>
      <c r="AJ52" s="4"/>
    </row>
    <row r="53" spans="1:36" s="53" customFormat="1" ht="89.25" x14ac:dyDescent="0.2">
      <c r="A53" s="44" t="s">
        <v>37</v>
      </c>
      <c r="B53" s="29" t="s">
        <v>59</v>
      </c>
      <c r="C53" s="29" t="s">
        <v>8</v>
      </c>
      <c r="D53" s="20">
        <f t="shared" si="38"/>
        <v>1896</v>
      </c>
      <c r="E53" s="17">
        <f t="shared" si="70"/>
        <v>214.4</v>
      </c>
      <c r="F53" s="17">
        <v>0</v>
      </c>
      <c r="G53" s="17">
        <v>214.4</v>
      </c>
      <c r="H53" s="17">
        <f t="shared" si="71"/>
        <v>250</v>
      </c>
      <c r="I53" s="17">
        <v>0</v>
      </c>
      <c r="J53" s="17">
        <v>250</v>
      </c>
      <c r="K53" s="17">
        <v>250</v>
      </c>
      <c r="L53" s="17">
        <v>0</v>
      </c>
      <c r="M53" s="17">
        <v>250</v>
      </c>
      <c r="N53" s="16">
        <f>P53</f>
        <v>181.6</v>
      </c>
      <c r="O53" s="16">
        <v>0</v>
      </c>
      <c r="P53" s="16">
        <v>181.6</v>
      </c>
      <c r="Q53" s="16">
        <v>250</v>
      </c>
      <c r="R53" s="16">
        <v>0</v>
      </c>
      <c r="S53" s="16">
        <v>0</v>
      </c>
      <c r="T53" s="16">
        <v>250</v>
      </c>
      <c r="U53" s="16">
        <v>0</v>
      </c>
      <c r="V53" s="16">
        <f t="shared" si="72"/>
        <v>250</v>
      </c>
      <c r="W53" s="16">
        <v>0</v>
      </c>
      <c r="X53" s="16">
        <v>250</v>
      </c>
      <c r="Y53" s="16">
        <v>0</v>
      </c>
      <c r="Z53" s="16">
        <f t="shared" si="73"/>
        <v>250</v>
      </c>
      <c r="AA53" s="43">
        <v>0</v>
      </c>
      <c r="AB53" s="16">
        <v>250</v>
      </c>
      <c r="AC53" s="46">
        <f t="shared" si="74"/>
        <v>250</v>
      </c>
      <c r="AD53" s="46">
        <v>0</v>
      </c>
      <c r="AE53" s="46">
        <v>250</v>
      </c>
      <c r="AF53" s="4"/>
      <c r="AG53" s="4"/>
      <c r="AH53" s="4"/>
      <c r="AI53" s="4"/>
      <c r="AJ53" s="4"/>
    </row>
    <row r="54" spans="1:36" s="53" customFormat="1" ht="89.25" x14ac:dyDescent="0.2">
      <c r="A54" s="44" t="s">
        <v>38</v>
      </c>
      <c r="B54" s="29" t="s">
        <v>59</v>
      </c>
      <c r="C54" s="29" t="s">
        <v>8</v>
      </c>
      <c r="D54" s="20">
        <f t="shared" si="38"/>
        <v>1134.2</v>
      </c>
      <c r="E54" s="17">
        <f t="shared" si="70"/>
        <v>136.19999999999999</v>
      </c>
      <c r="F54" s="17">
        <v>0</v>
      </c>
      <c r="G54" s="17">
        <v>136.19999999999999</v>
      </c>
      <c r="H54" s="17">
        <f t="shared" si="71"/>
        <v>248</v>
      </c>
      <c r="I54" s="17">
        <v>0</v>
      </c>
      <c r="J54" s="17">
        <v>248</v>
      </c>
      <c r="K54" s="17">
        <f>M54+L54</f>
        <v>150</v>
      </c>
      <c r="L54" s="17">
        <v>0</v>
      </c>
      <c r="M54" s="17">
        <v>150</v>
      </c>
      <c r="N54" s="16">
        <f>P54+O54</f>
        <v>0</v>
      </c>
      <c r="O54" s="16">
        <v>0</v>
      </c>
      <c r="P54" s="16">
        <v>0</v>
      </c>
      <c r="Q54" s="16">
        <f>T54+S54</f>
        <v>150</v>
      </c>
      <c r="R54" s="16">
        <v>0</v>
      </c>
      <c r="S54" s="16">
        <v>0</v>
      </c>
      <c r="T54" s="16">
        <v>150</v>
      </c>
      <c r="U54" s="16">
        <v>0</v>
      </c>
      <c r="V54" s="16">
        <f t="shared" si="72"/>
        <v>150</v>
      </c>
      <c r="W54" s="16">
        <v>0</v>
      </c>
      <c r="X54" s="16">
        <v>150</v>
      </c>
      <c r="Y54" s="16">
        <v>0</v>
      </c>
      <c r="Z54" s="16">
        <f t="shared" si="73"/>
        <v>150</v>
      </c>
      <c r="AA54" s="43">
        <v>0</v>
      </c>
      <c r="AB54" s="16">
        <v>150</v>
      </c>
      <c r="AC54" s="46">
        <f t="shared" si="74"/>
        <v>150</v>
      </c>
      <c r="AD54" s="46">
        <v>0</v>
      </c>
      <c r="AE54" s="46">
        <v>150</v>
      </c>
      <c r="AF54" s="4"/>
      <c r="AG54" s="4"/>
      <c r="AH54" s="4"/>
      <c r="AI54" s="4"/>
      <c r="AJ54" s="4"/>
    </row>
    <row r="55" spans="1:36" s="53" customFormat="1" ht="96" customHeight="1" x14ac:dyDescent="0.2">
      <c r="A55" s="44" t="s">
        <v>56</v>
      </c>
      <c r="B55" s="30" t="s">
        <v>59</v>
      </c>
      <c r="C55" s="29" t="s">
        <v>8</v>
      </c>
      <c r="D55" s="20">
        <f t="shared" si="38"/>
        <v>1450.6000000000001</v>
      </c>
      <c r="E55" s="17">
        <f t="shared" si="70"/>
        <v>203.4</v>
      </c>
      <c r="F55" s="17">
        <v>199.3</v>
      </c>
      <c r="G55" s="17">
        <v>4.0999999999999996</v>
      </c>
      <c r="H55" s="17">
        <f t="shared" si="71"/>
        <v>237.3</v>
      </c>
      <c r="I55" s="17">
        <v>199.3</v>
      </c>
      <c r="J55" s="17">
        <v>38</v>
      </c>
      <c r="K55" s="17">
        <f>M55+L55</f>
        <v>103.6</v>
      </c>
      <c r="L55" s="17">
        <v>0</v>
      </c>
      <c r="M55" s="17">
        <v>103.6</v>
      </c>
      <c r="N55" s="16">
        <f>P55+O55</f>
        <v>185.5</v>
      </c>
      <c r="O55" s="16">
        <v>181.8</v>
      </c>
      <c r="P55" s="16">
        <v>3.7</v>
      </c>
      <c r="Q55" s="16">
        <f>T55+S55</f>
        <v>140</v>
      </c>
      <c r="R55" s="16">
        <v>0</v>
      </c>
      <c r="S55" s="16">
        <v>137.19999999999999</v>
      </c>
      <c r="T55" s="16">
        <v>2.8</v>
      </c>
      <c r="U55" s="16">
        <v>0</v>
      </c>
      <c r="V55" s="16">
        <f t="shared" si="72"/>
        <v>203.4</v>
      </c>
      <c r="W55" s="16">
        <v>199.3</v>
      </c>
      <c r="X55" s="16">
        <v>4.0999999999999996</v>
      </c>
      <c r="Y55" s="16">
        <v>0</v>
      </c>
      <c r="Z55" s="16">
        <f t="shared" si="73"/>
        <v>188.70000000000002</v>
      </c>
      <c r="AA55" s="43">
        <v>184.9</v>
      </c>
      <c r="AB55" s="16">
        <v>3.8</v>
      </c>
      <c r="AC55" s="46">
        <f t="shared" si="74"/>
        <v>188.70000000000002</v>
      </c>
      <c r="AD55" s="46">
        <v>184.9</v>
      </c>
      <c r="AE55" s="46">
        <v>3.8</v>
      </c>
      <c r="AF55" s="4"/>
      <c r="AG55" s="4"/>
      <c r="AH55" s="4"/>
      <c r="AI55" s="4"/>
      <c r="AJ55" s="4"/>
    </row>
    <row r="56" spans="1:36" s="27" customFormat="1" ht="33.75" customHeight="1" x14ac:dyDescent="0.2">
      <c r="A56" s="65" t="s">
        <v>50</v>
      </c>
      <c r="B56" s="68" t="str">
        <f>B58</f>
        <v>Сектор по кадрам и муниципальной службе администрации МР "Печора"</v>
      </c>
      <c r="C56" s="26" t="s">
        <v>33</v>
      </c>
      <c r="D56" s="20">
        <f t="shared" si="38"/>
        <v>0</v>
      </c>
      <c r="E56" s="21">
        <f>H56+K56+N56+Q56+V56+Z56</f>
        <v>0</v>
      </c>
      <c r="F56" s="21">
        <f>F57</f>
        <v>0</v>
      </c>
      <c r="G56" s="21">
        <f>G57</f>
        <v>0</v>
      </c>
      <c r="H56" s="21">
        <f>K56+N56+Q56+V56+Z56+AC56</f>
        <v>0</v>
      </c>
      <c r="I56" s="21">
        <f>I57</f>
        <v>0</v>
      </c>
      <c r="J56" s="21">
        <f>J57</f>
        <v>0</v>
      </c>
      <c r="K56" s="21">
        <f>M56+L56</f>
        <v>0</v>
      </c>
      <c r="L56" s="21">
        <f>L57</f>
        <v>0</v>
      </c>
      <c r="M56" s="21">
        <f>M57</f>
        <v>0</v>
      </c>
      <c r="N56" s="22">
        <f>P56+O56</f>
        <v>0</v>
      </c>
      <c r="O56" s="22">
        <f>O57</f>
        <v>0</v>
      </c>
      <c r="P56" s="22">
        <f>P57</f>
        <v>0</v>
      </c>
      <c r="Q56" s="22">
        <f>T56+R56+S56</f>
        <v>0</v>
      </c>
      <c r="R56" s="22">
        <f>R57</f>
        <v>0</v>
      </c>
      <c r="S56" s="22">
        <f>S57</f>
        <v>0</v>
      </c>
      <c r="T56" s="22">
        <f>T57</f>
        <v>0</v>
      </c>
      <c r="U56" s="22">
        <f t="shared" ref="U56" si="75">U57</f>
        <v>0</v>
      </c>
      <c r="V56" s="22">
        <f t="shared" si="72"/>
        <v>0</v>
      </c>
      <c r="W56" s="22">
        <f>W57</f>
        <v>0</v>
      </c>
      <c r="X56" s="22">
        <f>X57</f>
        <v>0</v>
      </c>
      <c r="Y56" s="22">
        <f t="shared" ref="Y56" si="76">Y57</f>
        <v>0</v>
      </c>
      <c r="Z56" s="22">
        <f t="shared" si="73"/>
        <v>0</v>
      </c>
      <c r="AA56" s="57">
        <f>AA57</f>
        <v>0</v>
      </c>
      <c r="AB56" s="22">
        <f>AB57</f>
        <v>0</v>
      </c>
      <c r="AC56" s="48">
        <f t="shared" si="74"/>
        <v>0</v>
      </c>
      <c r="AD56" s="48">
        <f>AD57</f>
        <v>0</v>
      </c>
      <c r="AE56" s="48">
        <f>AE57</f>
        <v>0</v>
      </c>
      <c r="AF56" s="3"/>
      <c r="AG56" s="3"/>
      <c r="AH56" s="3"/>
      <c r="AI56" s="3"/>
      <c r="AJ56" s="3"/>
    </row>
    <row r="57" spans="1:36" s="8" customFormat="1" ht="25.5" x14ac:dyDescent="0.2">
      <c r="A57" s="67"/>
      <c r="B57" s="70"/>
      <c r="C57" s="29" t="s">
        <v>8</v>
      </c>
      <c r="D57" s="20">
        <f t="shared" si="38"/>
        <v>0</v>
      </c>
      <c r="E57" s="17">
        <f>F57+G57</f>
        <v>0</v>
      </c>
      <c r="F57" s="17">
        <f>I57+L57+O57+S57+W57+AA57</f>
        <v>0</v>
      </c>
      <c r="G57" s="17">
        <f>J57+M57+P57+T57+X57+AB57</f>
        <v>0</v>
      </c>
      <c r="H57" s="17">
        <f>I57+J57</f>
        <v>0</v>
      </c>
      <c r="I57" s="17">
        <f>L57+O57+S57+W57+AA57+AD57</f>
        <v>0</v>
      </c>
      <c r="J57" s="17">
        <f>M57+P57+T57+X57+AB57+AE57</f>
        <v>0</v>
      </c>
      <c r="K57" s="17">
        <f>L57+M57</f>
        <v>0</v>
      </c>
      <c r="L57" s="17">
        <f>O57+S57+W57+AA57+AD57+AG57</f>
        <v>0</v>
      </c>
      <c r="M57" s="17">
        <f>P57+T57+X57+AB57+AE57+AF57</f>
        <v>0</v>
      </c>
      <c r="N57" s="16">
        <f>O57+P57</f>
        <v>0</v>
      </c>
      <c r="O57" s="16">
        <f>S57+W57+AA57+AD57+AG57+AJ57</f>
        <v>0</v>
      </c>
      <c r="P57" s="16">
        <f>T57+X57+AB57+AE57+AF57+AI57</f>
        <v>0</v>
      </c>
      <c r="Q57" s="16">
        <f>T57+R57+S57</f>
        <v>0</v>
      </c>
      <c r="R57" s="16">
        <v>0</v>
      </c>
      <c r="S57" s="16">
        <f>W57+AA57+AD57+AG57+AJ57+AM57</f>
        <v>0</v>
      </c>
      <c r="T57" s="16">
        <f>X57+AB57+AE57+AF57+AI57+AL57</f>
        <v>0</v>
      </c>
      <c r="U57" s="16">
        <v>0</v>
      </c>
      <c r="V57" s="16">
        <f>W57+X57</f>
        <v>0</v>
      </c>
      <c r="W57" s="16">
        <f>AA57+AD57+AG57+AJ57+AM57+AP57</f>
        <v>0</v>
      </c>
      <c r="X57" s="16">
        <f>AB57+AE57+AF57+AI57+AL57+AO57</f>
        <v>0</v>
      </c>
      <c r="Y57" s="16">
        <v>0</v>
      </c>
      <c r="Z57" s="16">
        <f>AA57+AB57</f>
        <v>0</v>
      </c>
      <c r="AA57" s="43">
        <f>AD57+AG57+AJ57+AM57+AP57+AS57</f>
        <v>0</v>
      </c>
      <c r="AB57" s="16">
        <f>AE57+AF57+AI57+AL57+AO57+AR57</f>
        <v>0</v>
      </c>
      <c r="AC57" s="46">
        <f>AD57+AE57</f>
        <v>0</v>
      </c>
      <c r="AD57" s="46">
        <f>AH57+AJ57+AM57+AP57+AS57+AV57</f>
        <v>0</v>
      </c>
      <c r="AE57" s="46">
        <f t="shared" ref="AE57" si="77">AG57+AI57+AL57+AO57+AR57+AU57</f>
        <v>0</v>
      </c>
      <c r="AF57" s="4"/>
      <c r="AG57" s="4"/>
      <c r="AH57" s="4"/>
      <c r="AI57" s="4"/>
      <c r="AJ57" s="4"/>
    </row>
    <row r="58" spans="1:36" s="8" customFormat="1" ht="51" x14ac:dyDescent="0.2">
      <c r="A58" s="28" t="s">
        <v>23</v>
      </c>
      <c r="B58" s="29" t="s">
        <v>29</v>
      </c>
      <c r="C58" s="29" t="s">
        <v>8</v>
      </c>
      <c r="D58" s="20">
        <f t="shared" si="38"/>
        <v>0</v>
      </c>
      <c r="E58" s="17">
        <f>G58+F58</f>
        <v>0</v>
      </c>
      <c r="F58" s="17">
        <v>0</v>
      </c>
      <c r="G58" s="17">
        <v>0</v>
      </c>
      <c r="H58" s="17">
        <f>J58+I58</f>
        <v>0</v>
      </c>
      <c r="I58" s="17">
        <v>0</v>
      </c>
      <c r="J58" s="17">
        <v>0</v>
      </c>
      <c r="K58" s="17">
        <f>M58+L58</f>
        <v>0</v>
      </c>
      <c r="L58" s="17">
        <v>0</v>
      </c>
      <c r="M58" s="17">
        <v>0</v>
      </c>
      <c r="N58" s="16">
        <f>P58+O58</f>
        <v>0</v>
      </c>
      <c r="O58" s="16">
        <v>0</v>
      </c>
      <c r="P58" s="16">
        <v>0</v>
      </c>
      <c r="Q58" s="16">
        <f>T58+R58+S58</f>
        <v>0</v>
      </c>
      <c r="R58" s="16">
        <v>0</v>
      </c>
      <c r="S58" s="16">
        <v>0</v>
      </c>
      <c r="T58" s="16">
        <v>0</v>
      </c>
      <c r="U58" s="16">
        <v>0</v>
      </c>
      <c r="V58" s="16">
        <f>X58+W58</f>
        <v>0</v>
      </c>
      <c r="W58" s="16">
        <v>0</v>
      </c>
      <c r="X58" s="16">
        <v>0</v>
      </c>
      <c r="Y58" s="16">
        <v>0</v>
      </c>
      <c r="Z58" s="16">
        <f>AB58+AA58</f>
        <v>0</v>
      </c>
      <c r="AA58" s="43">
        <v>0</v>
      </c>
      <c r="AB58" s="16">
        <v>0</v>
      </c>
      <c r="AC58" s="46">
        <f>AE58+AD58</f>
        <v>0</v>
      </c>
      <c r="AD58" s="46">
        <v>0</v>
      </c>
      <c r="AE58" s="46">
        <v>0</v>
      </c>
      <c r="AF58" s="4"/>
      <c r="AG58" s="4"/>
      <c r="AH58" s="4"/>
      <c r="AI58" s="4"/>
      <c r="AJ58" s="4"/>
    </row>
    <row r="59" spans="1:36" s="8" customFormat="1" ht="51" x14ac:dyDescent="0.2">
      <c r="A59" s="28" t="s">
        <v>24</v>
      </c>
      <c r="B59" s="29" t="s">
        <v>29</v>
      </c>
      <c r="C59" s="29" t="s">
        <v>8</v>
      </c>
      <c r="D59" s="20">
        <f t="shared" si="38"/>
        <v>0</v>
      </c>
      <c r="E59" s="17">
        <f>G59+F59</f>
        <v>0</v>
      </c>
      <c r="F59" s="17">
        <v>0</v>
      </c>
      <c r="G59" s="17">
        <v>0</v>
      </c>
      <c r="H59" s="17">
        <f>J59+I59</f>
        <v>0</v>
      </c>
      <c r="I59" s="17">
        <v>0</v>
      </c>
      <c r="J59" s="17">
        <v>0</v>
      </c>
      <c r="K59" s="17">
        <f>M59+L59</f>
        <v>0</v>
      </c>
      <c r="L59" s="17">
        <v>0</v>
      </c>
      <c r="M59" s="17">
        <v>0</v>
      </c>
      <c r="N59" s="16">
        <f>P59+O59</f>
        <v>0</v>
      </c>
      <c r="O59" s="16">
        <v>0</v>
      </c>
      <c r="P59" s="16">
        <v>0</v>
      </c>
      <c r="Q59" s="16">
        <f>T59+S59</f>
        <v>0</v>
      </c>
      <c r="R59" s="16">
        <v>0</v>
      </c>
      <c r="S59" s="16">
        <v>0</v>
      </c>
      <c r="T59" s="16">
        <v>0</v>
      </c>
      <c r="U59" s="16">
        <v>0</v>
      </c>
      <c r="V59" s="16">
        <f>X59+W59</f>
        <v>0</v>
      </c>
      <c r="W59" s="16">
        <v>0</v>
      </c>
      <c r="X59" s="16">
        <v>0</v>
      </c>
      <c r="Y59" s="16">
        <v>0</v>
      </c>
      <c r="Z59" s="16">
        <f>AB59+AA59</f>
        <v>0</v>
      </c>
      <c r="AA59" s="43">
        <v>0</v>
      </c>
      <c r="AB59" s="16">
        <v>0</v>
      </c>
      <c r="AC59" s="46">
        <f>AE59+AD59</f>
        <v>0</v>
      </c>
      <c r="AD59" s="46">
        <v>0</v>
      </c>
      <c r="AE59" s="46">
        <v>0</v>
      </c>
      <c r="AF59" s="4"/>
      <c r="AG59" s="4"/>
      <c r="AH59" s="4"/>
      <c r="AI59" s="4"/>
      <c r="AJ59" s="4"/>
    </row>
    <row r="60" spans="1:36" x14ac:dyDescent="0.2">
      <c r="B60" s="31"/>
      <c r="C60" s="31"/>
      <c r="D60" s="33"/>
      <c r="E60" s="32"/>
      <c r="F60" s="58"/>
      <c r="H60" s="34"/>
      <c r="I60" s="34"/>
      <c r="U60" s="35"/>
      <c r="Y60" s="35"/>
    </row>
    <row r="61" spans="1:36" x14ac:dyDescent="0.2"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</row>
    <row r="62" spans="1:36" x14ac:dyDescent="0.2">
      <c r="D62" s="38"/>
      <c r="E62" s="36"/>
      <c r="F62" s="36"/>
      <c r="G62" s="36"/>
      <c r="H62" s="34"/>
      <c r="I62" s="34"/>
    </row>
  </sheetData>
  <autoFilter ref="A7:G7"/>
  <mergeCells count="32">
    <mergeCell ref="C61:M61"/>
    <mergeCell ref="A3:AB3"/>
    <mergeCell ref="Z5:AB5"/>
    <mergeCell ref="N5:P5"/>
    <mergeCell ref="A56:A57"/>
    <mergeCell ref="H5:J5"/>
    <mergeCell ref="C4:C6"/>
    <mergeCell ref="D5:D6"/>
    <mergeCell ref="A33:A34"/>
    <mergeCell ref="A42:A43"/>
    <mergeCell ref="A18:A19"/>
    <mergeCell ref="B18:B19"/>
    <mergeCell ref="B24:B25"/>
    <mergeCell ref="B56:B57"/>
    <mergeCell ref="A48:A49"/>
    <mergeCell ref="V5:Y5"/>
    <mergeCell ref="V1:AE1"/>
    <mergeCell ref="B13:B15"/>
    <mergeCell ref="E5:G5"/>
    <mergeCell ref="A4:A6"/>
    <mergeCell ref="D4:AE4"/>
    <mergeCell ref="AC5:AE5"/>
    <mergeCell ref="Q5:U5"/>
    <mergeCell ref="K5:M5"/>
    <mergeCell ref="B4:B6"/>
    <mergeCell ref="A13:A15"/>
    <mergeCell ref="A24:A27"/>
    <mergeCell ref="B8:B12"/>
    <mergeCell ref="A8:A12"/>
    <mergeCell ref="B48:B49"/>
    <mergeCell ref="A35:A36"/>
    <mergeCell ref="A38:A39"/>
  </mergeCells>
  <printOptions horizontalCentered="1"/>
  <pageMargins left="0.25" right="0.25" top="0.75" bottom="0.75" header="0.3" footer="0.3"/>
  <pageSetup paperSize="9" scale="49" fitToWidth="0" fitToHeight="0" orientation="landscape" r:id="rId1"/>
  <ignoredErrors>
    <ignoredError sqref="N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2025-11-17T13:12:19Z</cp:lastPrinted>
  <dcterms:created xsi:type="dcterms:W3CDTF">2013-10-25T08:40:08Z</dcterms:created>
  <dcterms:modified xsi:type="dcterms:W3CDTF">2025-11-17T13:13:31Z</dcterms:modified>
</cp:coreProperties>
</file>